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Commun\COMPETITION\Suivi Clients-Tarifs\Tarifs-Offres-Bons cde-Infos\2018-2019\Offres nominatives Compétition France\"/>
    </mc:Choice>
  </mc:AlternateContent>
  <bookViews>
    <workbookView xWindow="240" yWindow="720" windowWidth="11535" windowHeight="6090"/>
  </bookViews>
  <sheets>
    <sheet name="BDC Compétition 2018-2019" sheetId="1" r:id="rId1"/>
    <sheet name="BDC Loisirs 2018-2019" sheetId="8" r:id="rId2"/>
    <sheet name="BDC Tables" sheetId="9" r:id="rId3"/>
  </sheets>
  <definedNames>
    <definedName name="_xlnm.Print_Area" localSheetId="0">'BDC Compétition 2018-2019'!$A$1:$L$206</definedName>
  </definedNames>
  <calcPr calcId="152511"/>
</workbook>
</file>

<file path=xl/calcChain.xml><?xml version="1.0" encoding="utf-8"?>
<calcChain xmlns="http://schemas.openxmlformats.org/spreadsheetml/2006/main">
  <c r="H42" i="9" l="1"/>
  <c r="I42" i="9" s="1"/>
  <c r="H41" i="9"/>
  <c r="I41" i="9" s="1"/>
  <c r="S40" i="9"/>
  <c r="M40" i="9"/>
  <c r="L40" i="9"/>
  <c r="I40" i="9"/>
  <c r="K40" i="9" s="1"/>
  <c r="H40" i="9"/>
  <c r="I39" i="9"/>
  <c r="S39" i="9" s="1"/>
  <c r="H39" i="9"/>
  <c r="S38" i="9"/>
  <c r="I37" i="9"/>
  <c r="S37" i="9" s="1"/>
  <c r="S35" i="9"/>
  <c r="L35" i="9"/>
  <c r="I35" i="9"/>
  <c r="K35" i="9" s="1"/>
  <c r="S34" i="9"/>
  <c r="M34" i="9"/>
  <c r="L34" i="9"/>
  <c r="K34" i="9"/>
  <c r="I34" i="9"/>
  <c r="I33" i="9"/>
  <c r="M33" i="9" s="1"/>
  <c r="S32" i="9"/>
  <c r="M32" i="9"/>
  <c r="L32" i="9"/>
  <c r="K32" i="9"/>
  <c r="I32" i="9"/>
  <c r="I31" i="9"/>
  <c r="S31" i="9" s="1"/>
  <c r="I30" i="9"/>
  <c r="L30" i="9" s="1"/>
  <c r="S29" i="9"/>
  <c r="M29" i="9"/>
  <c r="L29" i="9"/>
  <c r="I29" i="9"/>
  <c r="K29" i="9" s="1"/>
  <c r="I28" i="9"/>
  <c r="S28" i="9" s="1"/>
  <c r="S15" i="9"/>
  <c r="I15" i="9"/>
  <c r="L15" i="9" s="1"/>
  <c r="M42" i="9" l="1"/>
  <c r="L42" i="9"/>
  <c r="K42" i="9"/>
  <c r="S42" i="9"/>
  <c r="K41" i="9"/>
  <c r="S41" i="9"/>
  <c r="M41" i="9"/>
  <c r="L41" i="9"/>
  <c r="K31" i="9"/>
  <c r="K39" i="9"/>
  <c r="K28" i="9"/>
  <c r="L31" i="9"/>
  <c r="M30" i="9"/>
  <c r="S33" i="9"/>
  <c r="S30" i="9"/>
  <c r="M35" i="9"/>
  <c r="K37" i="9"/>
  <c r="L39" i="9"/>
  <c r="L28" i="9"/>
  <c r="M31" i="9"/>
  <c r="K33" i="9"/>
  <c r="L37" i="9"/>
  <c r="M39" i="9"/>
  <c r="M28" i="9"/>
  <c r="K30" i="9"/>
  <c r="L33" i="9"/>
  <c r="M37" i="9"/>
  <c r="M15" i="9"/>
  <c r="K15" i="9"/>
  <c r="I13" i="9" l="1"/>
  <c r="S13" i="9" s="1"/>
  <c r="I12" i="9"/>
  <c r="S12" i="9" s="1"/>
  <c r="I11" i="9"/>
  <c r="S11" i="9" s="1"/>
  <c r="I10" i="9"/>
  <c r="S10" i="9" s="1"/>
  <c r="I9" i="9"/>
  <c r="S9" i="9" s="1"/>
  <c r="I8" i="9"/>
  <c r="S8" i="9" s="1"/>
  <c r="I7" i="9"/>
  <c r="M7" i="9" s="1"/>
  <c r="H20" i="9"/>
  <c r="I20" i="9" s="1"/>
  <c r="H19" i="9"/>
  <c r="I19" i="9" s="1"/>
  <c r="H18" i="9"/>
  <c r="I18" i="9" s="1"/>
  <c r="H17" i="9"/>
  <c r="I17" i="9" s="1"/>
  <c r="S16" i="9"/>
  <c r="I6" i="9"/>
  <c r="S6" i="9" s="1"/>
  <c r="S62" i="8"/>
  <c r="S61" i="8"/>
  <c r="S60" i="8"/>
  <c r="S59" i="8"/>
  <c r="S58" i="8"/>
  <c r="S54" i="8"/>
  <c r="S53" i="8"/>
  <c r="S52" i="8"/>
  <c r="S51" i="8"/>
  <c r="S50" i="8"/>
  <c r="S46" i="8"/>
  <c r="S44" i="8"/>
  <c r="S43" i="8"/>
  <c r="S42" i="8"/>
  <c r="S41" i="8"/>
  <c r="S34" i="8"/>
  <c r="S33" i="8"/>
  <c r="S32" i="8"/>
  <c r="S31" i="8"/>
  <c r="S27" i="8"/>
  <c r="S26" i="8"/>
  <c r="S25" i="8"/>
  <c r="S24" i="8"/>
  <c r="S23" i="8"/>
  <c r="S7" i="8"/>
  <c r="S8" i="8"/>
  <c r="S9" i="8"/>
  <c r="S11" i="8"/>
  <c r="S17" i="8"/>
  <c r="S6" i="8"/>
  <c r="H64" i="8"/>
  <c r="I64" i="8" s="1"/>
  <c r="S64" i="8" s="1"/>
  <c r="H63" i="8"/>
  <c r="I63" i="8" s="1"/>
  <c r="S63" i="8" s="1"/>
  <c r="H62" i="8"/>
  <c r="I62" i="8" s="1"/>
  <c r="H61" i="8"/>
  <c r="I61" i="8" s="1"/>
  <c r="H59" i="8"/>
  <c r="I59" i="8" s="1"/>
  <c r="H58" i="8"/>
  <c r="I58" i="8" s="1"/>
  <c r="H57" i="8"/>
  <c r="I57" i="8" s="1"/>
  <c r="S57" i="8" s="1"/>
  <c r="H56" i="8"/>
  <c r="I56" i="8" s="1"/>
  <c r="S56" i="8" s="1"/>
  <c r="H55" i="8"/>
  <c r="I55" i="8" s="1"/>
  <c r="S55" i="8" s="1"/>
  <c r="H54" i="8"/>
  <c r="I54" i="8" s="1"/>
  <c r="H53" i="8"/>
  <c r="I53" i="8" s="1"/>
  <c r="H52" i="8"/>
  <c r="I52" i="8" s="1"/>
  <c r="L52" i="8" s="1"/>
  <c r="H51" i="8"/>
  <c r="I51" i="8" s="1"/>
  <c r="H50" i="8"/>
  <c r="I50" i="8" s="1"/>
  <c r="H49" i="8"/>
  <c r="I49" i="8" s="1"/>
  <c r="S49" i="8" s="1"/>
  <c r="H48" i="8"/>
  <c r="I48" i="8" s="1"/>
  <c r="S48" i="8" s="1"/>
  <c r="H47" i="8"/>
  <c r="I47" i="8" s="1"/>
  <c r="S47" i="8" s="1"/>
  <c r="H46" i="8"/>
  <c r="I46" i="8" s="1"/>
  <c r="H44" i="8"/>
  <c r="I44" i="8" s="1"/>
  <c r="L44" i="8" s="1"/>
  <c r="H43" i="8"/>
  <c r="I43" i="8" s="1"/>
  <c r="L43" i="8" s="1"/>
  <c r="H42" i="8"/>
  <c r="I42" i="8" s="1"/>
  <c r="H41" i="8"/>
  <c r="I41" i="8" s="1"/>
  <c r="H40" i="8"/>
  <c r="I40" i="8" s="1"/>
  <c r="S40" i="8" s="1"/>
  <c r="H39" i="8"/>
  <c r="I39" i="8" s="1"/>
  <c r="S39" i="8" s="1"/>
  <c r="H35" i="8"/>
  <c r="I35" i="8" s="1"/>
  <c r="S35" i="8" s="1"/>
  <c r="H37" i="8"/>
  <c r="I37" i="8" s="1"/>
  <c r="K37" i="8" s="1"/>
  <c r="H34" i="8"/>
  <c r="I34" i="8" s="1"/>
  <c r="H33" i="8"/>
  <c r="I33" i="8" s="1"/>
  <c r="H32" i="8"/>
  <c r="I32" i="8" s="1"/>
  <c r="H31" i="8"/>
  <c r="I31" i="8" s="1"/>
  <c r="K31" i="8" s="1"/>
  <c r="H30" i="8"/>
  <c r="I30" i="8" s="1"/>
  <c r="S30" i="8" s="1"/>
  <c r="H29" i="8"/>
  <c r="I29" i="8" s="1"/>
  <c r="S29" i="8" s="1"/>
  <c r="H28" i="8"/>
  <c r="I28" i="8" s="1"/>
  <c r="M28" i="8" s="1"/>
  <c r="H27" i="8"/>
  <c r="H26" i="8"/>
  <c r="I26" i="8" s="1"/>
  <c r="M26" i="8" s="1"/>
  <c r="H25" i="8"/>
  <c r="H24" i="8"/>
  <c r="I24" i="8" s="1"/>
  <c r="H23" i="8"/>
  <c r="I23" i="8" s="1"/>
  <c r="H22" i="8"/>
  <c r="I22" i="8" s="1"/>
  <c r="S22" i="8" s="1"/>
  <c r="H20" i="8"/>
  <c r="I20" i="8" s="1"/>
  <c r="L20" i="8" s="1"/>
  <c r="H19" i="8"/>
  <c r="I19" i="8" s="1"/>
  <c r="S19" i="8" s="1"/>
  <c r="H17" i="8"/>
  <c r="I17" i="8" s="1"/>
  <c r="L17" i="8" s="1"/>
  <c r="H16" i="8"/>
  <c r="H15" i="8"/>
  <c r="H14" i="8"/>
  <c r="H13" i="8"/>
  <c r="I13" i="8" s="1"/>
  <c r="S13" i="8" s="1"/>
  <c r="H12" i="8"/>
  <c r="I12" i="8" s="1"/>
  <c r="S12" i="8" s="1"/>
  <c r="H11" i="8"/>
  <c r="I11" i="8" s="1"/>
  <c r="H10" i="8"/>
  <c r="I10" i="8" s="1"/>
  <c r="S10" i="8" s="1"/>
  <c r="H9" i="8"/>
  <c r="I9" i="8" s="1"/>
  <c r="H8" i="8"/>
  <c r="I8" i="8" s="1"/>
  <c r="H7" i="8"/>
  <c r="I7" i="8" s="1"/>
  <c r="H6" i="8"/>
  <c r="I6" i="8" s="1"/>
  <c r="L199" i="1"/>
  <c r="L198" i="1"/>
  <c r="L197" i="1"/>
  <c r="L196" i="1"/>
  <c r="L195" i="1"/>
  <c r="L194" i="1"/>
  <c r="L193" i="1"/>
  <c r="L192" i="1"/>
  <c r="L191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1" i="1"/>
  <c r="L150" i="1"/>
  <c r="L149" i="1"/>
  <c r="L148" i="1"/>
  <c r="L147" i="1"/>
  <c r="L146" i="1"/>
  <c r="L145" i="1"/>
  <c r="L144" i="1"/>
  <c r="L143" i="1"/>
  <c r="L139" i="1"/>
  <c r="L138" i="1"/>
  <c r="L137" i="1"/>
  <c r="L134" i="1"/>
  <c r="L133" i="1"/>
  <c r="L132" i="1"/>
  <c r="L131" i="1"/>
  <c r="L130" i="1"/>
  <c r="L129" i="1"/>
  <c r="L126" i="1"/>
  <c r="L125" i="1"/>
  <c r="L124" i="1"/>
  <c r="L123" i="1"/>
  <c r="L122" i="1"/>
  <c r="L121" i="1"/>
  <c r="L118" i="1"/>
  <c r="L115" i="1"/>
  <c r="L114" i="1"/>
  <c r="L113" i="1"/>
  <c r="L112" i="1"/>
  <c r="L111" i="1"/>
  <c r="L109" i="1"/>
  <c r="L108" i="1"/>
  <c r="L106" i="1"/>
  <c r="L105" i="1"/>
  <c r="L103" i="1"/>
  <c r="L102" i="1"/>
  <c r="L101" i="1"/>
  <c r="L100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67" i="1"/>
  <c r="L66" i="1"/>
  <c r="L64" i="1"/>
  <c r="L63" i="1"/>
  <c r="L62" i="1"/>
  <c r="L61" i="1"/>
  <c r="L60" i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3" i="1"/>
  <c r="L42" i="1"/>
  <c r="L41" i="1"/>
  <c r="L40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3" i="1"/>
  <c r="M27" i="8"/>
  <c r="L27" i="8"/>
  <c r="K27" i="8"/>
  <c r="M25" i="8"/>
  <c r="L25" i="8"/>
  <c r="K25" i="8"/>
  <c r="I16" i="8"/>
  <c r="L16" i="8" s="1"/>
  <c r="I15" i="8"/>
  <c r="S15" i="8" s="1"/>
  <c r="I14" i="8"/>
  <c r="S14" i="8" s="1"/>
  <c r="I139" i="1"/>
  <c r="I138" i="1"/>
  <c r="I137" i="1"/>
  <c r="I134" i="1"/>
  <c r="I133" i="1"/>
  <c r="I132" i="1"/>
  <c r="I131" i="1"/>
  <c r="I130" i="1"/>
  <c r="I129" i="1"/>
  <c r="I126" i="1"/>
  <c r="I125" i="1"/>
  <c r="I124" i="1"/>
  <c r="I123" i="1"/>
  <c r="I122" i="1"/>
  <c r="I121" i="1"/>
  <c r="I118" i="1"/>
  <c r="I191" i="1"/>
  <c r="I181" i="1"/>
  <c r="I172" i="1"/>
  <c r="I162" i="1"/>
  <c r="I153" i="1"/>
  <c r="I143" i="1"/>
  <c r="I23" i="1"/>
  <c r="I27" i="1"/>
  <c r="I31" i="1"/>
  <c r="I35" i="1"/>
  <c r="M13" i="9" l="1"/>
  <c r="S7" i="9"/>
  <c r="L10" i="9"/>
  <c r="K13" i="9"/>
  <c r="L13" i="9"/>
  <c r="K12" i="9"/>
  <c r="L12" i="9"/>
  <c r="M12" i="9"/>
  <c r="K11" i="9"/>
  <c r="L11" i="9"/>
  <c r="M11" i="9"/>
  <c r="K10" i="9"/>
  <c r="M10" i="9"/>
  <c r="K9" i="9"/>
  <c r="L9" i="9"/>
  <c r="M9" i="9"/>
  <c r="L8" i="9"/>
  <c r="M8" i="9"/>
  <c r="K8" i="9"/>
  <c r="K7" i="9"/>
  <c r="L7" i="9"/>
  <c r="L19" i="9"/>
  <c r="S19" i="9"/>
  <c r="M19" i="9"/>
  <c r="S17" i="9"/>
  <c r="M17" i="9"/>
  <c r="L17" i="9"/>
  <c r="K17" i="9"/>
  <c r="M18" i="9"/>
  <c r="S18" i="9"/>
  <c r="L18" i="9"/>
  <c r="K18" i="9"/>
  <c r="M6" i="9"/>
  <c r="L6" i="9"/>
  <c r="K6" i="9"/>
  <c r="S20" i="9"/>
  <c r="M20" i="9"/>
  <c r="L20" i="9"/>
  <c r="K20" i="9"/>
  <c r="K19" i="9"/>
  <c r="S28" i="8"/>
  <c r="S37" i="8"/>
  <c r="S16" i="8"/>
  <c r="S20" i="8"/>
  <c r="K63" i="8"/>
  <c r="L63" i="8"/>
  <c r="M63" i="8"/>
  <c r="L47" i="8"/>
  <c r="K47" i="8"/>
  <c r="M47" i="8"/>
  <c r="M55" i="8"/>
  <c r="L55" i="8"/>
  <c r="K55" i="8"/>
  <c r="L61" i="8"/>
  <c r="M61" i="8"/>
  <c r="L53" i="8"/>
  <c r="M53" i="8"/>
  <c r="L26" i="8"/>
  <c r="M44" i="8"/>
  <c r="M31" i="8"/>
  <c r="L29" i="8"/>
  <c r="M29" i="8"/>
  <c r="L31" i="8"/>
  <c r="K26" i="8"/>
  <c r="K20" i="8"/>
  <c r="M20" i="8"/>
  <c r="M11" i="8"/>
  <c r="L11" i="8"/>
  <c r="K11" i="8"/>
  <c r="L9" i="8"/>
  <c r="M9" i="8"/>
  <c r="M17" i="8"/>
  <c r="K6" i="8"/>
  <c r="M6" i="8"/>
  <c r="L6" i="8"/>
  <c r="M32" i="8"/>
  <c r="L32" i="8"/>
  <c r="K32" i="8"/>
  <c r="M15" i="8"/>
  <c r="L15" i="8"/>
  <c r="K15" i="8"/>
  <c r="M30" i="8"/>
  <c r="L30" i="8"/>
  <c r="K30" i="8"/>
  <c r="M10" i="8"/>
  <c r="L10" i="8"/>
  <c r="K10" i="8"/>
  <c r="K40" i="8"/>
  <c r="M40" i="8"/>
  <c r="L40" i="8"/>
  <c r="K50" i="8"/>
  <c r="M50" i="8"/>
  <c r="L50" i="8"/>
  <c r="M59" i="8"/>
  <c r="L59" i="8"/>
  <c r="K59" i="8"/>
  <c r="K7" i="8"/>
  <c r="L7" i="8"/>
  <c r="M7" i="8"/>
  <c r="M33" i="8"/>
  <c r="L33" i="8"/>
  <c r="K33" i="8"/>
  <c r="K41" i="8"/>
  <c r="M41" i="8"/>
  <c r="L41" i="8"/>
  <c r="M51" i="8"/>
  <c r="L51" i="8"/>
  <c r="K51" i="8"/>
  <c r="M62" i="8"/>
  <c r="L62" i="8"/>
  <c r="K62" i="8"/>
  <c r="L8" i="8"/>
  <c r="M8" i="8"/>
  <c r="K8" i="8"/>
  <c r="K34" i="8"/>
  <c r="M34" i="8"/>
  <c r="L34" i="8"/>
  <c r="M42" i="8"/>
  <c r="L42" i="8"/>
  <c r="K42" i="8"/>
  <c r="M35" i="8"/>
  <c r="L35" i="8"/>
  <c r="K35" i="8"/>
  <c r="M22" i="8"/>
  <c r="L22" i="8"/>
  <c r="K22" i="8"/>
  <c r="M56" i="8"/>
  <c r="L56" i="8"/>
  <c r="K56" i="8"/>
  <c r="M12" i="8"/>
  <c r="L12" i="8"/>
  <c r="K12" i="8"/>
  <c r="K23" i="8"/>
  <c r="M23" i="8"/>
  <c r="L23" i="8"/>
  <c r="M48" i="8"/>
  <c r="L48" i="8"/>
  <c r="K48" i="8"/>
  <c r="K57" i="8"/>
  <c r="M57" i="8"/>
  <c r="L57" i="8"/>
  <c r="K14" i="8"/>
  <c r="M14" i="8"/>
  <c r="L14" i="8"/>
  <c r="M46" i="8"/>
  <c r="L46" i="8"/>
  <c r="K46" i="8"/>
  <c r="M13" i="8"/>
  <c r="L13" i="8"/>
  <c r="K13" i="8"/>
  <c r="M19" i="8"/>
  <c r="L19" i="8"/>
  <c r="K19" i="8"/>
  <c r="K24" i="8"/>
  <c r="M24" i="8"/>
  <c r="L24" i="8"/>
  <c r="M39" i="8"/>
  <c r="L39" i="8"/>
  <c r="K39" i="8"/>
  <c r="K49" i="8"/>
  <c r="M49" i="8"/>
  <c r="L49" i="8"/>
  <c r="M54" i="8"/>
  <c r="L54" i="8"/>
  <c r="K54" i="8"/>
  <c r="K58" i="8"/>
  <c r="M58" i="8"/>
  <c r="L58" i="8"/>
  <c r="M64" i="8"/>
  <c r="L64" i="8"/>
  <c r="K64" i="8"/>
  <c r="K28" i="8"/>
  <c r="L28" i="8"/>
  <c r="M16" i="8"/>
  <c r="M37" i="8"/>
  <c r="M43" i="8"/>
  <c r="M52" i="8"/>
  <c r="K16" i="8"/>
  <c r="K43" i="8"/>
  <c r="K52" i="8"/>
  <c r="L37" i="8"/>
  <c r="K9" i="8"/>
  <c r="K17" i="8"/>
  <c r="K29" i="8"/>
  <c r="K44" i="8"/>
  <c r="K53" i="8"/>
  <c r="K61" i="8"/>
  <c r="K200" i="1"/>
  <c r="J191" i="1"/>
  <c r="J181" i="1"/>
  <c r="J172" i="1"/>
  <c r="J162" i="1"/>
  <c r="J153" i="1"/>
  <c r="J143" i="1"/>
  <c r="K140" i="1"/>
  <c r="J139" i="1"/>
  <c r="J138" i="1"/>
  <c r="J137" i="1"/>
  <c r="K135" i="1"/>
  <c r="J134" i="1"/>
  <c r="J133" i="1"/>
  <c r="J132" i="1"/>
  <c r="J131" i="1"/>
  <c r="J130" i="1"/>
  <c r="J129" i="1"/>
  <c r="K127" i="1"/>
  <c r="J126" i="1"/>
  <c r="J125" i="1"/>
  <c r="J124" i="1"/>
  <c r="J123" i="1"/>
  <c r="J122" i="1"/>
  <c r="J121" i="1"/>
  <c r="K119" i="1"/>
  <c r="J118" i="1"/>
  <c r="L119" i="1" s="1"/>
  <c r="K116" i="1"/>
  <c r="I115" i="1"/>
  <c r="J115" i="1" s="1"/>
  <c r="I114" i="1"/>
  <c r="J114" i="1" s="1"/>
  <c r="I113" i="1"/>
  <c r="J113" i="1" s="1"/>
  <c r="I112" i="1"/>
  <c r="J112" i="1" s="1"/>
  <c r="I111" i="1"/>
  <c r="J111" i="1" s="1"/>
  <c r="I109" i="1"/>
  <c r="J109" i="1" s="1"/>
  <c r="I108" i="1"/>
  <c r="J108" i="1" s="1"/>
  <c r="I106" i="1"/>
  <c r="J106" i="1" s="1"/>
  <c r="I105" i="1"/>
  <c r="J105" i="1" s="1"/>
  <c r="I103" i="1"/>
  <c r="J103" i="1" s="1"/>
  <c r="I102" i="1"/>
  <c r="J102" i="1" s="1"/>
  <c r="I101" i="1"/>
  <c r="J101" i="1" s="1"/>
  <c r="I100" i="1"/>
  <c r="J100" i="1" s="1"/>
  <c r="I95" i="1"/>
  <c r="J95" i="1" s="1"/>
  <c r="I91" i="1"/>
  <c r="J91" i="1" s="1"/>
  <c r="I87" i="1"/>
  <c r="J87" i="1" s="1"/>
  <c r="I83" i="1"/>
  <c r="J83" i="1" s="1"/>
  <c r="I79" i="1"/>
  <c r="J79" i="1" s="1"/>
  <c r="I75" i="1"/>
  <c r="J75" i="1" s="1"/>
  <c r="I71" i="1"/>
  <c r="J71" i="1" s="1"/>
  <c r="K68" i="1"/>
  <c r="I66" i="1"/>
  <c r="J66" i="1" s="1"/>
  <c r="J61" i="1"/>
  <c r="I61" i="1"/>
  <c r="J57" i="1"/>
  <c r="I57" i="1"/>
  <c r="J53" i="1"/>
  <c r="I53" i="1"/>
  <c r="J48" i="1"/>
  <c r="I48" i="1"/>
  <c r="J44" i="1"/>
  <c r="I44" i="1"/>
  <c r="J40" i="1"/>
  <c r="I40" i="1"/>
  <c r="J35" i="1"/>
  <c r="J31" i="1"/>
  <c r="J27" i="1"/>
  <c r="J23" i="1"/>
  <c r="L200" i="1" l="1"/>
  <c r="K202" i="1"/>
  <c r="L68" i="1"/>
  <c r="L135" i="1"/>
  <c r="L127" i="1"/>
  <c r="L140" i="1"/>
  <c r="L116" i="1" l="1"/>
  <c r="L202" i="1" s="1"/>
</calcChain>
</file>

<file path=xl/sharedStrings.xml><?xml version="1.0" encoding="utf-8"?>
<sst xmlns="http://schemas.openxmlformats.org/spreadsheetml/2006/main" count="636" uniqueCount="296">
  <si>
    <t>XXL</t>
  </si>
  <si>
    <t>XL</t>
  </si>
  <si>
    <t>L</t>
  </si>
  <si>
    <t>M</t>
  </si>
  <si>
    <t>S</t>
  </si>
  <si>
    <t>XS</t>
  </si>
  <si>
    <t>XXS</t>
  </si>
  <si>
    <t>2,0 mm</t>
  </si>
  <si>
    <t>1,8 mm</t>
  </si>
  <si>
    <t>XXXL</t>
  </si>
  <si>
    <t>XXXS</t>
  </si>
  <si>
    <t>max</t>
  </si>
  <si>
    <t>GATIEN PURE OFF+ CARBON</t>
  </si>
  <si>
    <t>GATIEN VISION OFF+ SOFT CARBON</t>
  </si>
  <si>
    <t>GATIEN ABSOLUM OFF+</t>
  </si>
  <si>
    <t>GATIEN GLORY OFF</t>
  </si>
  <si>
    <t>GATIEN CONQUEST OFF</t>
  </si>
  <si>
    <t>GATIEN ORIGIN OFF-</t>
  </si>
  <si>
    <t>78x38x33 cm</t>
  </si>
  <si>
    <t>45x33x22 cm</t>
  </si>
  <si>
    <t>29x21x5 cm</t>
  </si>
  <si>
    <t>25g</t>
  </si>
  <si>
    <t>100g</t>
  </si>
  <si>
    <t>TEXTILE</t>
  </si>
  <si>
    <t>GATIEN CROWN ALL+</t>
  </si>
  <si>
    <t>AERO OFF+ SOFT CARBON</t>
  </si>
  <si>
    <t>AERO OFF</t>
  </si>
  <si>
    <t>AERO OFF-</t>
  </si>
  <si>
    <t>AERO ALL+</t>
  </si>
  <si>
    <t>AERO ALL</t>
  </si>
  <si>
    <t>TOTAL</t>
  </si>
  <si>
    <t>PCB 1</t>
  </si>
  <si>
    <t>PILOT FAST (40)</t>
  </si>
  <si>
    <t>PILOT SOUND POWER (35)</t>
  </si>
  <si>
    <t>DRIVE SPEED (45)</t>
  </si>
  <si>
    <t>DRIVE SPIN (40)</t>
  </si>
  <si>
    <t>TARGET PRO GT-X51 (51)</t>
  </si>
  <si>
    <t>TARGET PRO GT-H47 (47)</t>
  </si>
  <si>
    <t>TARGET PRO GT-M43 (43)</t>
  </si>
  <si>
    <t>TARGET PRO GT-S39 (39)</t>
  </si>
  <si>
    <t>Client:</t>
  </si>
  <si>
    <t>Date de la commande:</t>
  </si>
  <si>
    <t>Adresse de livraison:</t>
  </si>
  <si>
    <t>Désignation article</t>
  </si>
  <si>
    <t>Coloris
Finition</t>
  </si>
  <si>
    <t>Taille</t>
  </si>
  <si>
    <t>Référence</t>
  </si>
  <si>
    <t>Remise</t>
  </si>
  <si>
    <t xml:space="preserve">Qté </t>
  </si>
  <si>
    <t>REVETEMENTS</t>
  </si>
  <si>
    <t>BOIS</t>
  </si>
  <si>
    <t>Rouge</t>
  </si>
  <si>
    <t>Noir</t>
  </si>
  <si>
    <t>Concave</t>
  </si>
  <si>
    <t>Anatomique</t>
  </si>
  <si>
    <t>Droit</t>
  </si>
  <si>
    <t>Prise chinoise</t>
  </si>
  <si>
    <t>Convave</t>
  </si>
  <si>
    <t>RAQUETTES PEDAGOGIQUES</t>
  </si>
  <si>
    <t>ACCESSOIRES JOUEURS COMPETITION</t>
  </si>
  <si>
    <t>Total Revêtements</t>
  </si>
  <si>
    <t>Total Bois</t>
  </si>
  <si>
    <t>Total Raquettes Pédagogiques</t>
  </si>
  <si>
    <t>Total Accessoires Joueurs Compétition</t>
  </si>
  <si>
    <t>Total Bagages</t>
  </si>
  <si>
    <t>BAGAGES</t>
  </si>
  <si>
    <t>PACK BABY PING</t>
  </si>
  <si>
    <t>Toise (mesure filet)</t>
  </si>
  <si>
    <t>Feuilles STICK FAST (x2)</t>
  </si>
  <si>
    <t>Ruban protecteur</t>
  </si>
  <si>
    <t>Rouleau de 5mx11mm</t>
  </si>
  <si>
    <t>Serviette Logo 35x70 cm</t>
  </si>
  <si>
    <t>Noir-Blanc</t>
  </si>
  <si>
    <t>Poignet éponge</t>
  </si>
  <si>
    <t>Sac de sport FITTCARE</t>
  </si>
  <si>
    <t>Sac à dos FITTCARE</t>
  </si>
  <si>
    <t>Housse double FITTCARE</t>
  </si>
  <si>
    <t>Total</t>
  </si>
  <si>
    <t>PVI*** (TTC)</t>
  </si>
  <si>
    <t>BALLES</t>
  </si>
  <si>
    <t>PCB 24</t>
  </si>
  <si>
    <t>Blanche</t>
  </si>
  <si>
    <t>PCB 12</t>
  </si>
  <si>
    <t>Total Balles</t>
  </si>
  <si>
    <r>
      <t xml:space="preserve">PRO blanches x72 </t>
    </r>
    <r>
      <rPr>
        <sz val="8"/>
        <rFont val="Arial"/>
        <family val="2"/>
      </rPr>
      <t>(pack de 72 balles celluloïd)</t>
    </r>
  </si>
  <si>
    <r>
      <t xml:space="preserve">EXPERT blanches x6 </t>
    </r>
    <r>
      <rPr>
        <sz val="8"/>
        <rFont val="Arial"/>
        <family val="2"/>
      </rPr>
      <t>(boîte de 6 balles celluloïd)</t>
    </r>
  </si>
  <si>
    <r>
      <t>PRO blanches x6</t>
    </r>
    <r>
      <rPr>
        <sz val="8"/>
        <rFont val="Arial"/>
        <family val="2"/>
      </rPr>
      <t xml:space="preserve"> (boîte de 6 balles celluloïd)</t>
    </r>
  </si>
  <si>
    <t>TARGET</t>
  </si>
  <si>
    <t xml:space="preserve"> PILOT</t>
  </si>
  <si>
    <t xml:space="preserve"> DRIVE</t>
  </si>
  <si>
    <t>HINOTEC</t>
  </si>
  <si>
    <t>AERO</t>
  </si>
  <si>
    <t>SURVÊTEMENT</t>
  </si>
  <si>
    <t>POLO</t>
  </si>
  <si>
    <t>SHORT</t>
  </si>
  <si>
    <t>Total TEXTILES</t>
  </si>
  <si>
    <t>611480</t>
  </si>
  <si>
    <t>611485</t>
  </si>
  <si>
    <t>612705</t>
  </si>
  <si>
    <t>612700</t>
  </si>
  <si>
    <t>612785</t>
  </si>
  <si>
    <t>612780</t>
  </si>
  <si>
    <t>613625</t>
  </si>
  <si>
    <t>613620</t>
  </si>
  <si>
    <t>613605</t>
  </si>
  <si>
    <t>613600</t>
  </si>
  <si>
    <t>621301</t>
  </si>
  <si>
    <t>622301</t>
  </si>
  <si>
    <t>623301</t>
  </si>
  <si>
    <t>624301</t>
  </si>
  <si>
    <t>622401</t>
  </si>
  <si>
    <t>624401</t>
  </si>
  <si>
    <r>
      <t xml:space="preserve">Colle EASY PLUS </t>
    </r>
    <r>
      <rPr>
        <sz val="8"/>
        <rFont val="Arial"/>
        <family val="2"/>
      </rPr>
      <t>(applicateur mousse)</t>
    </r>
  </si>
  <si>
    <t xml:space="preserve"> START UP'</t>
  </si>
  <si>
    <t>JEAN-PHILIPPE GATIEN</t>
  </si>
  <si>
    <t>SIMON GAUZY</t>
  </si>
  <si>
    <t>HUGO CALDERANO</t>
  </si>
  <si>
    <t>TEE-SHIRT</t>
  </si>
  <si>
    <t>Noir/Gris/Blanc</t>
  </si>
  <si>
    <t>Rouge/Noir/Blanc</t>
  </si>
  <si>
    <t xml:space="preserve"> </t>
  </si>
  <si>
    <t>New</t>
  </si>
  <si>
    <r>
      <t xml:space="preserve">PILOT PULSE (37,5)                                                       </t>
    </r>
    <r>
      <rPr>
        <b/>
        <sz val="8"/>
        <color rgb="FFFF0000"/>
        <rFont val="Arial"/>
        <family val="2"/>
      </rPr>
      <t xml:space="preserve">      </t>
    </r>
  </si>
  <si>
    <r>
      <t xml:space="preserve">DRIVE INTENS (40)                                                       </t>
    </r>
    <r>
      <rPr>
        <b/>
        <sz val="8"/>
        <color rgb="FFFF0000"/>
        <rFont val="Arial"/>
        <family val="2"/>
      </rPr>
      <t xml:space="preserve">        </t>
    </r>
  </si>
  <si>
    <r>
      <t xml:space="preserve">HINOTEC OFF+ CARBON                                                      </t>
    </r>
    <r>
      <rPr>
        <b/>
        <sz val="8"/>
        <color rgb="FFFF0000"/>
        <rFont val="Arial"/>
        <family val="2"/>
      </rPr>
      <t xml:space="preserve">  </t>
    </r>
  </si>
  <si>
    <r>
      <t xml:space="preserve">HINOTEC OFF-                                                                   </t>
    </r>
    <r>
      <rPr>
        <b/>
        <sz val="8"/>
        <color rgb="FFFF0000"/>
        <rFont val="Arial"/>
        <family val="2"/>
      </rPr>
      <t xml:space="preserve">    </t>
    </r>
  </si>
  <si>
    <t xml:space="preserve">HINOTEC OFF                                                                    </t>
  </si>
  <si>
    <t xml:space="preserve">HINOTEC ALL+                                                                   </t>
  </si>
  <si>
    <r>
      <t xml:space="preserve">GAUZY QUEST OFF                                                               </t>
    </r>
    <r>
      <rPr>
        <b/>
        <sz val="8"/>
        <color rgb="FFFF0000"/>
        <rFont val="Arial"/>
        <family val="2"/>
      </rPr>
      <t xml:space="preserve">  </t>
    </r>
  </si>
  <si>
    <r>
      <t xml:space="preserve">GAUZY QUEST ALL+                                                            </t>
    </r>
    <r>
      <rPr>
        <b/>
        <sz val="8"/>
        <color rgb="FFFF0000"/>
        <rFont val="Arial"/>
        <family val="2"/>
      </rPr>
      <t xml:space="preserve">   </t>
    </r>
  </si>
  <si>
    <r>
      <t xml:space="preserve">CALDERANO FOCO OFF+                                                 </t>
    </r>
    <r>
      <rPr>
        <b/>
        <sz val="8"/>
        <color rgb="FFFF0000"/>
        <rFont val="Arial"/>
        <family val="2"/>
      </rPr>
      <t xml:space="preserve">   </t>
    </r>
  </si>
  <si>
    <r>
      <t xml:space="preserve">CALDERANO FOCO OFF-                                                   </t>
    </r>
    <r>
      <rPr>
        <b/>
        <sz val="8"/>
        <color rgb="FFFF0000"/>
        <rFont val="Arial"/>
        <family val="2"/>
      </rPr>
      <t xml:space="preserve">  </t>
    </r>
  </si>
  <si>
    <r>
      <t xml:space="preserve">Survêtement NEXT - HOMME                                         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Dimple Elasticated Dryfit</t>
    </r>
    <r>
      <rPr>
        <b/>
        <sz val="8"/>
        <rFont val="Arial"/>
        <family val="2"/>
      </rPr>
      <t xml:space="preserve">
</t>
    </r>
  </si>
  <si>
    <r>
      <t xml:space="preserve">Short MOVE- HOMME                                                         </t>
    </r>
    <r>
      <rPr>
        <b/>
        <sz val="8"/>
        <color rgb="FFFF0000"/>
        <rFont val="Arial"/>
        <family val="2"/>
      </rPr>
      <t xml:space="preserve">  </t>
    </r>
    <r>
      <rPr>
        <b/>
        <sz val="8"/>
        <rFont val="Arial"/>
        <family val="2"/>
      </rPr>
      <t xml:space="preserve">
</t>
    </r>
    <r>
      <rPr>
        <i/>
        <sz val="8"/>
        <rFont val="Arial"/>
        <family val="2"/>
      </rPr>
      <t>Plain stretch</t>
    </r>
  </si>
  <si>
    <t>Gris foncé/Noir/Rouge</t>
  </si>
  <si>
    <t>START UP' EVO (40)</t>
  </si>
  <si>
    <r>
      <t xml:space="preserve">Tee-shirt ACTION
</t>
    </r>
    <r>
      <rPr>
        <i/>
        <sz val="8"/>
        <rFont val="Arial"/>
        <family val="2"/>
      </rPr>
      <t xml:space="preserve">Micro Dryfit       </t>
    </r>
    <r>
      <rPr>
        <b/>
        <sz val="8"/>
        <rFont val="Arial"/>
        <family val="2"/>
      </rPr>
      <t xml:space="preserve">                                                    </t>
    </r>
    <r>
      <rPr>
        <b/>
        <sz val="8"/>
        <color rgb="FFFF0000"/>
        <rFont val="Arial"/>
        <family val="2"/>
      </rPr>
      <t xml:space="preserve">    </t>
    </r>
  </si>
  <si>
    <r>
      <t xml:space="preserve">Polo CONTEST - HOMME                                                 </t>
    </r>
    <r>
      <rPr>
        <b/>
        <sz val="8"/>
        <color rgb="FFFF0000"/>
        <rFont val="Arial"/>
        <family val="2"/>
      </rPr>
      <t xml:space="preserve">    </t>
    </r>
    <r>
      <rPr>
        <b/>
        <sz val="8"/>
        <rFont val="Arial"/>
        <family val="2"/>
      </rPr>
      <t xml:space="preserve">
</t>
    </r>
    <r>
      <rPr>
        <i/>
        <sz val="8"/>
        <rFont val="Arial"/>
        <family val="2"/>
      </rPr>
      <t>Dimple Dryfit + Micro Dryfit</t>
    </r>
  </si>
  <si>
    <r>
      <t xml:space="preserve">P-BALL ABS EVOLUTION 3*** ITTF x3 blanches </t>
    </r>
    <r>
      <rPr>
        <sz val="8"/>
        <rFont val="Arial"/>
        <family val="2"/>
      </rPr>
      <t>(boîte de 3 balles plastique)</t>
    </r>
  </si>
  <si>
    <r>
      <t xml:space="preserve">P-BALL ABS EVOLUTION 1*  x72 blanches </t>
    </r>
    <r>
      <rPr>
        <sz val="8"/>
        <rFont val="Arial"/>
        <family val="2"/>
      </rPr>
      <t>(boîte de 72 balles plastique)</t>
    </r>
  </si>
  <si>
    <r>
      <t xml:space="preserve">P-BALL ABS EVOLUTION 1*  x72 orange </t>
    </r>
    <r>
      <rPr>
        <sz val="8"/>
        <rFont val="Arial"/>
        <family val="2"/>
      </rPr>
      <t>(boîte de 72 balles plastique)</t>
    </r>
  </si>
  <si>
    <t>Orange</t>
  </si>
  <si>
    <t>Bleu vif/Noir/Blanc</t>
  </si>
  <si>
    <t>Bleu pétrole/
Gris anthracite/Blanc</t>
  </si>
  <si>
    <t>Gris anthracite/
Vert lime/Blanc</t>
  </si>
  <si>
    <t>Noir avec liseré blanc</t>
  </si>
  <si>
    <t>Liste de prix 2018/19*
COMPETITION</t>
  </si>
  <si>
    <t>Tarif Référence: Compétition 2018/19
(du 01/09/2018 au 31/08/2019)</t>
  </si>
  <si>
    <r>
      <rPr>
        <b/>
        <sz val="9"/>
        <rFont val="Arial"/>
        <family val="2"/>
      </rPr>
      <t>Votre remise sur les RAQUETTES DE LOISIR 
ET BOIS &amp; REVETEMENTS DE COMPETITION</t>
    </r>
  </si>
  <si>
    <r>
      <rPr>
        <b/>
        <sz val="9"/>
        <rFont val="Arial"/>
        <family val="2"/>
      </rPr>
      <t xml:space="preserve">Votre remise sur le PETIT MATERIEL + BALLES
</t>
    </r>
    <r>
      <rPr>
        <sz val="8"/>
        <rFont val="Arial"/>
        <family val="2"/>
      </rPr>
      <t>(textile, bagages, raquettes pédagogiques, accessoires joueurs + balles)</t>
    </r>
  </si>
  <si>
    <r>
      <rPr>
        <b/>
        <sz val="9"/>
        <rFont val="Arial"/>
        <family val="2"/>
      </rPr>
      <t xml:space="preserve">Votre remise sur le TEXTILE EN GAMME
</t>
    </r>
    <r>
      <rPr>
        <sz val="8"/>
        <rFont val="Arial"/>
        <family val="2"/>
      </rPr>
      <t>(collection 2018/19)</t>
    </r>
  </si>
  <si>
    <t>Montant TTC</t>
  </si>
  <si>
    <t>Tarif valable du 01/01/2019 au 31/12/2019</t>
  </si>
  <si>
    <t>Commande</t>
  </si>
  <si>
    <t>Poids brut (Kg)</t>
  </si>
  <si>
    <t>S/C</t>
  </si>
  <si>
    <t>Condi</t>
  </si>
  <si>
    <t>Remise sur facture</t>
  </si>
  <si>
    <t>Quantité</t>
  </si>
  <si>
    <t xml:space="preserve">Prix indicatifs (TTC) </t>
  </si>
  <si>
    <t xml:space="preserve">% marge </t>
  </si>
  <si>
    <t xml:space="preserve">Coeff </t>
  </si>
  <si>
    <t>RAQUETTES COMPOSITE</t>
  </si>
  <si>
    <t xml:space="preserve">NEXEO X200 Graphite              </t>
  </si>
  <si>
    <r>
      <t xml:space="preserve">322276 </t>
    </r>
    <r>
      <rPr>
        <b/>
        <sz val="7"/>
        <rFont val="Arial"/>
        <family val="2"/>
      </rPr>
      <t>462600</t>
    </r>
    <r>
      <rPr>
        <sz val="6"/>
        <rFont val="Arial"/>
        <family val="2"/>
      </rPr>
      <t xml:space="preserve"> 6</t>
    </r>
  </si>
  <si>
    <t>x</t>
  </si>
  <si>
    <t>NEXEO X90 Carbon</t>
  </si>
  <si>
    <r>
      <t xml:space="preserve">322276 </t>
    </r>
    <r>
      <rPr>
        <b/>
        <sz val="7"/>
        <rFont val="Arial"/>
        <family val="2"/>
      </rPr>
      <t>459600</t>
    </r>
    <r>
      <rPr>
        <sz val="6"/>
        <rFont val="Arial"/>
        <family val="2"/>
      </rPr>
      <t xml:space="preserve"> 2</t>
    </r>
  </si>
  <si>
    <t>NEXEO X70</t>
  </si>
  <si>
    <r>
      <t xml:space="preserve">322276 </t>
    </r>
    <r>
      <rPr>
        <b/>
        <sz val="7"/>
        <rFont val="Arial"/>
        <family val="2"/>
      </rPr>
      <t>457600</t>
    </r>
    <r>
      <rPr>
        <sz val="6"/>
        <rFont val="Arial"/>
        <family val="2"/>
      </rPr>
      <t xml:space="preserve"> 4</t>
    </r>
  </si>
  <si>
    <t xml:space="preserve">TACTEO T50 turquoise            </t>
  </si>
  <si>
    <r>
      <t xml:space="preserve">322276 </t>
    </r>
    <r>
      <rPr>
        <b/>
        <sz val="7"/>
        <rFont val="Arial"/>
        <family val="2"/>
      </rPr>
      <t>455705</t>
    </r>
    <r>
      <rPr>
        <sz val="7"/>
        <rFont val="Arial"/>
        <family val="2"/>
      </rPr>
      <t xml:space="preserve"> 8</t>
    </r>
  </si>
  <si>
    <t xml:space="preserve">TACTEO T50 grise                    </t>
  </si>
  <si>
    <r>
      <t xml:space="preserve">322276 </t>
    </r>
    <r>
      <rPr>
        <b/>
        <sz val="7"/>
        <rFont val="Arial"/>
        <family val="2"/>
      </rPr>
      <t>455708</t>
    </r>
    <r>
      <rPr>
        <sz val="7"/>
        <rFont val="Arial"/>
        <family val="2"/>
      </rPr>
      <t xml:space="preserve"> 9</t>
    </r>
  </si>
  <si>
    <t xml:space="preserve">TACTEO T50 rouge                  </t>
  </si>
  <si>
    <r>
      <t xml:space="preserve">322276 </t>
    </r>
    <r>
      <rPr>
        <b/>
        <sz val="7"/>
        <rFont val="Arial"/>
        <family val="2"/>
      </rPr>
      <t>455707</t>
    </r>
    <r>
      <rPr>
        <sz val="7"/>
        <rFont val="Arial"/>
        <family val="2"/>
      </rPr>
      <t xml:space="preserve"> 2</t>
    </r>
  </si>
  <si>
    <r>
      <t>TACTEO Pack DUO</t>
    </r>
    <r>
      <rPr>
        <i/>
        <sz val="7"/>
        <rFont val="Arial"/>
        <family val="2"/>
      </rPr>
      <t xml:space="preserve">                          </t>
    </r>
    <r>
      <rPr>
        <b/>
        <sz val="7"/>
        <rFont val="Arial"/>
        <family val="2"/>
      </rPr>
      <t xml:space="preserve">
</t>
    </r>
    <r>
      <rPr>
        <sz val="6"/>
        <rFont val="Arial"/>
        <family val="2"/>
      </rPr>
      <t xml:space="preserve">(2 raquettes et 3 balles)    </t>
    </r>
    <r>
      <rPr>
        <b/>
        <sz val="6"/>
        <rFont val="Arial"/>
        <family val="2"/>
      </rPr>
      <t xml:space="preserve">         </t>
    </r>
    <r>
      <rPr>
        <b/>
        <i/>
        <sz val="6"/>
        <rFont val="Arial"/>
        <family val="2"/>
      </rPr>
      <t xml:space="preserve"> </t>
    </r>
  </si>
  <si>
    <r>
      <t xml:space="preserve">322276 </t>
    </r>
    <r>
      <rPr>
        <b/>
        <sz val="7"/>
        <rFont val="Arial"/>
        <family val="2"/>
      </rPr>
      <t>455450</t>
    </r>
    <r>
      <rPr>
        <sz val="7"/>
        <rFont val="Arial"/>
        <family val="2"/>
      </rPr>
      <t xml:space="preserve"> </t>
    </r>
    <r>
      <rPr>
        <sz val="6"/>
        <rFont val="Arial"/>
        <family val="2"/>
      </rPr>
      <t>7</t>
    </r>
  </si>
  <si>
    <t>SOFTBAT bleue</t>
  </si>
  <si>
    <r>
      <t xml:space="preserve">322276 </t>
    </r>
    <r>
      <rPr>
        <b/>
        <sz val="7"/>
        <rFont val="Arial"/>
        <family val="2"/>
      </rPr>
      <t>454705</t>
    </r>
    <r>
      <rPr>
        <sz val="6"/>
        <rFont val="Arial"/>
        <family val="2"/>
      </rPr>
      <t xml:space="preserve"> 9</t>
    </r>
  </si>
  <si>
    <t xml:space="preserve">SOFTBAT verte  </t>
  </si>
  <si>
    <r>
      <t xml:space="preserve">322276 </t>
    </r>
    <r>
      <rPr>
        <b/>
        <sz val="7"/>
        <rFont val="Arial"/>
        <family val="2"/>
      </rPr>
      <t>454706</t>
    </r>
    <r>
      <rPr>
        <sz val="6"/>
        <rFont val="Arial"/>
        <family val="2"/>
      </rPr>
      <t xml:space="preserve"> 6</t>
    </r>
  </si>
  <si>
    <t xml:space="preserve">SOFTBAT rouge                  </t>
  </si>
  <si>
    <r>
      <t xml:space="preserve">322276 </t>
    </r>
    <r>
      <rPr>
        <b/>
        <sz val="7"/>
        <rFont val="Arial"/>
        <family val="2"/>
      </rPr>
      <t>454707</t>
    </r>
    <r>
      <rPr>
        <sz val="6"/>
        <rFont val="Arial"/>
        <family val="2"/>
      </rPr>
      <t xml:space="preserve"> 3</t>
    </r>
  </si>
  <si>
    <t xml:space="preserve">SOFTBAT PACK DUO             </t>
  </si>
  <si>
    <r>
      <t xml:space="preserve">322276 </t>
    </r>
    <r>
      <rPr>
        <b/>
        <sz val="7"/>
        <rFont val="Arial"/>
        <family val="2"/>
      </rPr>
      <t>454750</t>
    </r>
    <r>
      <rPr>
        <sz val="6"/>
        <rFont val="Arial"/>
        <family val="2"/>
      </rPr>
      <t xml:space="preserve"> 9</t>
    </r>
  </si>
  <si>
    <t>SOFTBAT PACK QUATTRO avec balles</t>
  </si>
  <si>
    <r>
      <t xml:space="preserve">322276 </t>
    </r>
    <r>
      <rPr>
        <b/>
        <sz val="7"/>
        <rFont val="Arial"/>
        <family val="2"/>
      </rPr>
      <t>454755</t>
    </r>
    <r>
      <rPr>
        <sz val="6"/>
        <rFont val="Arial"/>
        <family val="2"/>
      </rPr>
      <t xml:space="preserve"> 4</t>
    </r>
  </si>
  <si>
    <t>RAQUETTES COLLECTIVITE</t>
  </si>
  <si>
    <t xml:space="preserve">TACTEO 30 Collectivités         </t>
  </si>
  <si>
    <r>
      <t xml:space="preserve">322276 </t>
    </r>
    <r>
      <rPr>
        <b/>
        <sz val="7"/>
        <rFont val="Arial"/>
        <family val="2"/>
      </rPr>
      <t>453400</t>
    </r>
    <r>
      <rPr>
        <sz val="7"/>
        <rFont val="Arial"/>
        <family val="2"/>
      </rPr>
      <t xml:space="preserve"> 4</t>
    </r>
  </si>
  <si>
    <t>SOFTBAT School</t>
  </si>
  <si>
    <r>
      <t xml:space="preserve">322276 </t>
    </r>
    <r>
      <rPr>
        <b/>
        <sz val="7"/>
        <rFont val="Arial"/>
        <family val="2"/>
      </rPr>
      <t>454700</t>
    </r>
    <r>
      <rPr>
        <sz val="7"/>
        <rFont val="Arial"/>
        <family val="2"/>
      </rPr>
      <t xml:space="preserve"> 4</t>
    </r>
  </si>
  <si>
    <t>RAQUETTES BOIS</t>
  </si>
  <si>
    <r>
      <t>EXCELL 3000 Carbon</t>
    </r>
    <r>
      <rPr>
        <sz val="7"/>
        <rFont val="Arial"/>
        <family val="2"/>
      </rPr>
      <t xml:space="preserve">                       </t>
    </r>
  </si>
  <si>
    <r>
      <t xml:space="preserve">322276 </t>
    </r>
    <r>
      <rPr>
        <b/>
        <sz val="7"/>
        <rFont val="Arial"/>
        <family val="2"/>
      </rPr>
      <t>413500</t>
    </r>
    <r>
      <rPr>
        <sz val="6"/>
        <rFont val="Arial"/>
        <family val="2"/>
      </rPr>
      <t xml:space="preserve"> 3</t>
    </r>
  </si>
  <si>
    <t xml:space="preserve">EXCELL 2000 Carbon               </t>
  </si>
  <si>
    <r>
      <t xml:space="preserve">322276 </t>
    </r>
    <r>
      <rPr>
        <b/>
        <sz val="7"/>
        <rFont val="Arial"/>
        <family val="2"/>
      </rPr>
      <t>412500</t>
    </r>
    <r>
      <rPr>
        <sz val="6"/>
        <rFont val="Arial"/>
        <family val="2"/>
      </rPr>
      <t xml:space="preserve"> 4</t>
    </r>
  </si>
  <si>
    <t xml:space="preserve">EXCELL 1000                             </t>
  </si>
  <si>
    <r>
      <t xml:space="preserve">322276 </t>
    </r>
    <r>
      <rPr>
        <b/>
        <sz val="7"/>
        <rFont val="Arial"/>
        <family val="2"/>
      </rPr>
      <t>411500</t>
    </r>
    <r>
      <rPr>
        <sz val="6"/>
        <rFont val="Arial"/>
        <family val="2"/>
      </rPr>
      <t xml:space="preserve"> 5</t>
    </r>
  </si>
  <si>
    <r>
      <t xml:space="preserve">PERFORM 900                       </t>
    </r>
    <r>
      <rPr>
        <b/>
        <sz val="8"/>
        <rFont val="Arial"/>
        <family val="2"/>
      </rPr>
      <t xml:space="preserve"> </t>
    </r>
  </si>
  <si>
    <r>
      <t xml:space="preserve">322276 </t>
    </r>
    <r>
      <rPr>
        <b/>
        <sz val="7"/>
        <rFont val="Arial"/>
        <family val="2"/>
      </rPr>
      <t>429500</t>
    </r>
    <r>
      <rPr>
        <sz val="6"/>
        <rFont val="Arial"/>
        <family val="2"/>
      </rPr>
      <t xml:space="preserve"> 4</t>
    </r>
  </si>
  <si>
    <r>
      <t xml:space="preserve">PERFORM 800                       </t>
    </r>
    <r>
      <rPr>
        <b/>
        <sz val="8"/>
        <rFont val="Arial"/>
        <family val="2"/>
      </rPr>
      <t xml:space="preserve"> </t>
    </r>
  </si>
  <si>
    <r>
      <t xml:space="preserve">322276 </t>
    </r>
    <r>
      <rPr>
        <b/>
        <sz val="7"/>
        <rFont val="Arial"/>
        <family val="2"/>
      </rPr>
      <t>428500</t>
    </r>
    <r>
      <rPr>
        <sz val="6"/>
        <rFont val="Arial"/>
        <family val="2"/>
      </rPr>
      <t xml:space="preserve"> 5</t>
    </r>
  </si>
  <si>
    <r>
      <t xml:space="preserve">PERFORM 700                       </t>
    </r>
    <r>
      <rPr>
        <b/>
        <sz val="8"/>
        <rFont val="Arial"/>
        <family val="2"/>
      </rPr>
      <t xml:space="preserve"> </t>
    </r>
  </si>
  <si>
    <r>
      <t xml:space="preserve">322276 </t>
    </r>
    <r>
      <rPr>
        <b/>
        <sz val="7"/>
        <rFont val="Arial"/>
        <family val="2"/>
      </rPr>
      <t>427500</t>
    </r>
    <r>
      <rPr>
        <sz val="6"/>
        <rFont val="Arial"/>
        <family val="2"/>
      </rPr>
      <t xml:space="preserve"> 6</t>
    </r>
  </si>
  <si>
    <r>
      <t xml:space="preserve">PERFORM 600                       </t>
    </r>
    <r>
      <rPr>
        <b/>
        <sz val="8"/>
        <rFont val="Arial"/>
        <family val="2"/>
      </rPr>
      <t xml:space="preserve"> </t>
    </r>
  </si>
  <si>
    <r>
      <t>322276</t>
    </r>
    <r>
      <rPr>
        <sz val="8"/>
        <rFont val="Arial"/>
        <family val="2"/>
      </rPr>
      <t xml:space="preserve"> </t>
    </r>
    <r>
      <rPr>
        <b/>
        <sz val="7"/>
        <rFont val="Arial"/>
        <family val="2"/>
      </rPr>
      <t>426500</t>
    </r>
    <r>
      <rPr>
        <sz val="6"/>
        <rFont val="Arial"/>
        <family val="2"/>
      </rPr>
      <t xml:space="preserve"> 7</t>
    </r>
  </si>
  <si>
    <t xml:space="preserve">PERFORM 500                        </t>
  </si>
  <si>
    <r>
      <t>322276</t>
    </r>
    <r>
      <rPr>
        <sz val="8"/>
        <rFont val="Arial"/>
        <family val="2"/>
      </rPr>
      <t xml:space="preserve"> </t>
    </r>
    <r>
      <rPr>
        <b/>
        <sz val="7"/>
        <rFont val="Arial"/>
        <family val="2"/>
      </rPr>
      <t xml:space="preserve">425500 </t>
    </r>
    <r>
      <rPr>
        <sz val="6"/>
        <rFont val="Arial"/>
        <family val="2"/>
      </rPr>
      <t>8</t>
    </r>
  </si>
  <si>
    <r>
      <t>SPORT 400</t>
    </r>
    <r>
      <rPr>
        <b/>
        <sz val="8"/>
        <rFont val="Arial"/>
        <family val="2"/>
      </rPr>
      <t xml:space="preserve">    </t>
    </r>
    <r>
      <rPr>
        <b/>
        <i/>
        <sz val="6"/>
        <rFont val="Arial"/>
        <family val="2"/>
      </rPr>
      <t xml:space="preserve">                      </t>
    </r>
  </si>
  <si>
    <r>
      <t>322276</t>
    </r>
    <r>
      <rPr>
        <sz val="8"/>
        <rFont val="Arial"/>
        <family val="2"/>
      </rPr>
      <t xml:space="preserve"> </t>
    </r>
    <r>
      <rPr>
        <b/>
        <sz val="7"/>
        <rFont val="Arial"/>
        <family val="2"/>
      </rPr>
      <t>434300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2</t>
    </r>
  </si>
  <si>
    <r>
      <t xml:space="preserve">SPORT 300  </t>
    </r>
    <r>
      <rPr>
        <b/>
        <sz val="8"/>
        <rFont val="Arial"/>
        <family val="2"/>
      </rPr>
      <t xml:space="preserve">                        </t>
    </r>
  </si>
  <si>
    <r>
      <t xml:space="preserve">322276 </t>
    </r>
    <r>
      <rPr>
        <b/>
        <sz val="7"/>
        <rFont val="Arial"/>
        <family val="2"/>
      </rPr>
      <t>433300</t>
    </r>
    <r>
      <rPr>
        <sz val="6"/>
        <rFont val="Arial"/>
        <family val="2"/>
      </rPr>
      <t xml:space="preserve"> 3</t>
    </r>
  </si>
  <si>
    <r>
      <t xml:space="preserve">SPORT 200  </t>
    </r>
    <r>
      <rPr>
        <b/>
        <sz val="8"/>
        <rFont val="Arial"/>
        <family val="2"/>
      </rPr>
      <t xml:space="preserve">                        </t>
    </r>
  </si>
  <si>
    <r>
      <t>322276</t>
    </r>
    <r>
      <rPr>
        <sz val="8"/>
        <rFont val="Arial"/>
        <family val="2"/>
      </rPr>
      <t xml:space="preserve"> </t>
    </r>
    <r>
      <rPr>
        <b/>
        <sz val="7"/>
        <rFont val="Arial"/>
        <family val="2"/>
      </rPr>
      <t>432300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>4</t>
    </r>
  </si>
  <si>
    <t>SPORT 100</t>
  </si>
  <si>
    <r>
      <t>322276</t>
    </r>
    <r>
      <rPr>
        <sz val="8"/>
        <rFont val="Arial"/>
        <family val="2"/>
      </rPr>
      <t xml:space="preserve"> </t>
    </r>
    <r>
      <rPr>
        <b/>
        <sz val="7"/>
        <rFont val="Arial"/>
        <family val="2"/>
      </rPr>
      <t>441300</t>
    </r>
    <r>
      <rPr>
        <sz val="6"/>
        <rFont val="Arial"/>
        <family val="2"/>
      </rPr>
      <t xml:space="preserve"> 2</t>
    </r>
  </si>
  <si>
    <r>
      <t>SPORT Pack DUO</t>
    </r>
    <r>
      <rPr>
        <b/>
        <sz val="8"/>
        <rFont val="Arial"/>
        <family val="2"/>
      </rPr>
      <t xml:space="preserve">
</t>
    </r>
    <r>
      <rPr>
        <i/>
        <sz val="8"/>
        <rFont val="Arial"/>
        <family val="2"/>
      </rPr>
      <t xml:space="preserve">(2 raquettes et 3 balles)        </t>
    </r>
  </si>
  <si>
    <r>
      <t>322276</t>
    </r>
    <r>
      <rPr>
        <sz val="8"/>
        <rFont val="Arial"/>
        <family val="2"/>
      </rPr>
      <t xml:space="preserve"> </t>
    </r>
    <r>
      <rPr>
        <b/>
        <sz val="7"/>
        <rFont val="Arial"/>
        <family val="2"/>
      </rPr>
      <t>432350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9</t>
    </r>
  </si>
  <si>
    <r>
      <t xml:space="preserve">SPORT Pack Solo 
</t>
    </r>
    <r>
      <rPr>
        <sz val="7"/>
        <rFont val="Arial"/>
        <family val="2"/>
      </rPr>
      <t>(</t>
    </r>
    <r>
      <rPr>
        <i/>
        <sz val="7"/>
        <rFont val="Arial"/>
        <family val="2"/>
      </rPr>
      <t>1 raquette, 1 housse et 3 balles)</t>
    </r>
  </si>
  <si>
    <r>
      <t>322276</t>
    </r>
    <r>
      <rPr>
        <sz val="8"/>
        <rFont val="Arial"/>
        <family val="2"/>
      </rPr>
      <t xml:space="preserve"> </t>
    </r>
    <r>
      <rPr>
        <b/>
        <sz val="7"/>
        <rFont val="Arial"/>
        <family val="2"/>
      </rPr>
      <t>432351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6</t>
    </r>
  </si>
  <si>
    <t>RAQUETTES PRE-MONTEES</t>
  </si>
  <si>
    <t>Raquette Aero All / Start Up Evo</t>
  </si>
  <si>
    <r>
      <t xml:space="preserve">322276 </t>
    </r>
    <r>
      <rPr>
        <b/>
        <sz val="7"/>
        <rFont val="Arial"/>
        <family val="2"/>
      </rPr>
      <t>685104</t>
    </r>
    <r>
      <rPr>
        <sz val="6"/>
        <rFont val="Arial"/>
        <family val="2"/>
      </rPr>
      <t xml:space="preserve"> 8</t>
    </r>
  </si>
  <si>
    <r>
      <t xml:space="preserve">P-BALL 3*** ITTF ABS EVOLUTION 
blanche x3 </t>
    </r>
    <r>
      <rPr>
        <sz val="7"/>
        <rFont val="Arial"/>
        <family val="2"/>
      </rPr>
      <t xml:space="preserve">(boîte 3 balles plastiques)                          </t>
    </r>
  </si>
  <si>
    <r>
      <t xml:space="preserve">322276 </t>
    </r>
    <r>
      <rPr>
        <b/>
        <sz val="7"/>
        <rFont val="Arial"/>
        <family val="2"/>
      </rPr>
      <t>310555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7</t>
    </r>
  </si>
  <si>
    <r>
      <t xml:space="preserve">P-BALL 1* ABS EVOLUTION blanche 
x72 </t>
    </r>
    <r>
      <rPr>
        <sz val="7"/>
        <rFont val="Arial"/>
        <family val="2"/>
      </rPr>
      <t xml:space="preserve">(pack de 72 balles plastiques)                          </t>
    </r>
  </si>
  <si>
    <r>
      <t xml:space="preserve">322276 </t>
    </r>
    <r>
      <rPr>
        <b/>
        <sz val="7"/>
        <rFont val="Arial"/>
        <family val="2"/>
      </rPr>
      <t>320655</t>
    </r>
    <r>
      <rPr>
        <sz val="6"/>
        <rFont val="Arial"/>
        <family val="2"/>
      </rPr>
      <t xml:space="preserve"> 1</t>
    </r>
  </si>
  <si>
    <r>
      <t xml:space="preserve">P-BALL 1* ABS EVOLUTION orange
x72 </t>
    </r>
    <r>
      <rPr>
        <sz val="7"/>
        <rFont val="Arial"/>
        <family val="2"/>
      </rPr>
      <t xml:space="preserve">(pakc de 72 balles plastiques)                          </t>
    </r>
  </si>
  <si>
    <r>
      <t xml:space="preserve">322276 </t>
    </r>
    <r>
      <rPr>
        <b/>
        <sz val="7"/>
        <rFont val="Arial"/>
        <family val="2"/>
      </rPr>
      <t>321655</t>
    </r>
    <r>
      <rPr>
        <sz val="6"/>
        <rFont val="Arial"/>
        <family val="2"/>
      </rPr>
      <t xml:space="preserve"> 0</t>
    </r>
  </si>
  <si>
    <r>
      <t xml:space="preserve">PRO blanches x72
</t>
    </r>
    <r>
      <rPr>
        <sz val="7"/>
        <rFont val="Arial"/>
        <family val="2"/>
      </rPr>
      <t xml:space="preserve">(pack 72 balles celluloïd)                         </t>
    </r>
    <r>
      <rPr>
        <i/>
        <sz val="7"/>
        <rFont val="Arial"/>
        <family val="2"/>
      </rPr>
      <t xml:space="preserve"> </t>
    </r>
  </si>
  <si>
    <r>
      <t xml:space="preserve">322276 </t>
    </r>
    <r>
      <rPr>
        <b/>
        <sz val="7"/>
        <rFont val="Arial"/>
        <family val="2"/>
      </rPr>
      <t>320500</t>
    </r>
    <r>
      <rPr>
        <sz val="6"/>
        <rFont val="Arial"/>
        <family val="2"/>
      </rPr>
      <t xml:space="preserve"> 4</t>
    </r>
  </si>
  <si>
    <r>
      <t xml:space="preserve">EXPERT blanches X6
</t>
    </r>
    <r>
      <rPr>
        <sz val="7"/>
        <rFont val="Arial"/>
        <family val="2"/>
      </rPr>
      <t xml:space="preserve">(boîte 6 balles celluloïd)                             </t>
    </r>
    <r>
      <rPr>
        <i/>
        <sz val="7"/>
        <rFont val="Arial"/>
        <family val="2"/>
      </rPr>
      <t xml:space="preserve"> </t>
    </r>
  </si>
  <si>
    <r>
      <t>322276</t>
    </r>
    <r>
      <rPr>
        <sz val="8"/>
        <rFont val="Arial"/>
        <family val="2"/>
      </rPr>
      <t xml:space="preserve"> </t>
    </r>
    <r>
      <rPr>
        <b/>
        <sz val="7"/>
        <rFont val="Arial"/>
        <family val="2"/>
      </rPr>
      <t>330500</t>
    </r>
    <r>
      <rPr>
        <sz val="8"/>
        <rFont val="Arial"/>
        <family val="2"/>
      </rPr>
      <t xml:space="preserve"> 1</t>
    </r>
  </si>
  <si>
    <r>
      <t xml:space="preserve">PRO blanches X6
</t>
    </r>
    <r>
      <rPr>
        <sz val="7"/>
        <rFont val="Arial"/>
        <family val="2"/>
      </rPr>
      <t xml:space="preserve">(boîte 6 balles celluloïd)                            </t>
    </r>
  </si>
  <si>
    <r>
      <t>322276</t>
    </r>
    <r>
      <rPr>
        <sz val="8"/>
        <rFont val="Arial"/>
        <family val="2"/>
      </rPr>
      <t xml:space="preserve"> </t>
    </r>
    <r>
      <rPr>
        <b/>
        <sz val="7"/>
        <rFont val="Arial"/>
        <family val="2"/>
      </rPr>
      <t>340500</t>
    </r>
    <r>
      <rPr>
        <sz val="6"/>
        <rFont val="Arial"/>
        <family val="2"/>
      </rPr>
      <t xml:space="preserve"> 8</t>
    </r>
  </si>
  <si>
    <t>ACCESSOIRES DE TABLE</t>
  </si>
  <si>
    <t>Housse de table PREMIUM grise</t>
  </si>
  <si>
    <r>
      <t xml:space="preserve">322276 </t>
    </r>
    <r>
      <rPr>
        <b/>
        <sz val="7"/>
        <rFont val="Arial"/>
        <family val="2"/>
      </rPr>
      <t>201901</t>
    </r>
    <r>
      <rPr>
        <sz val="6"/>
        <rFont val="Arial"/>
        <family val="2"/>
      </rPr>
      <t xml:space="preserve"> 5</t>
    </r>
  </si>
  <si>
    <t>Housse de table SPORT grise</t>
  </si>
  <si>
    <r>
      <t xml:space="preserve">322276 </t>
    </r>
    <r>
      <rPr>
        <b/>
        <sz val="7"/>
        <rFont val="Arial"/>
        <family val="2"/>
      </rPr>
      <t>201900</t>
    </r>
    <r>
      <rPr>
        <sz val="6"/>
        <rFont val="Arial"/>
        <family val="2"/>
      </rPr>
      <t xml:space="preserve"> 8</t>
    </r>
  </si>
  <si>
    <t>Housse de table SPORT bleue</t>
  </si>
  <si>
    <r>
      <t xml:space="preserve">322276 </t>
    </r>
    <r>
      <rPr>
        <b/>
        <sz val="7"/>
        <rFont val="Arial"/>
        <family val="2"/>
      </rPr>
      <t>201800</t>
    </r>
    <r>
      <rPr>
        <sz val="6"/>
        <rFont val="Arial"/>
        <family val="2"/>
      </rPr>
      <t xml:space="preserve"> 1</t>
    </r>
  </si>
  <si>
    <t>Housse de table TECNO</t>
  </si>
  <si>
    <r>
      <t xml:space="preserve">322276 </t>
    </r>
    <r>
      <rPr>
        <b/>
        <sz val="7"/>
        <rFont val="Arial"/>
        <family val="2"/>
      </rPr>
      <t>201002</t>
    </r>
    <r>
      <rPr>
        <sz val="6"/>
        <rFont val="Arial"/>
        <family val="2"/>
      </rPr>
      <t xml:space="preserve"> 1</t>
    </r>
  </si>
  <si>
    <r>
      <t xml:space="preserve">Housse de raquette SAFE
</t>
    </r>
    <r>
      <rPr>
        <i/>
        <sz val="7"/>
        <rFont val="Arial"/>
        <family val="2"/>
      </rPr>
      <t xml:space="preserve">(Rangement 1 raquette et 3 balles)         </t>
    </r>
  </si>
  <si>
    <r>
      <t>322276</t>
    </r>
    <r>
      <rPr>
        <sz val="10"/>
        <rFont val="Arial"/>
        <family val="2"/>
      </rPr>
      <t xml:space="preserve"> </t>
    </r>
    <r>
      <rPr>
        <b/>
        <sz val="7"/>
        <rFont val="Arial"/>
        <family val="2"/>
      </rPr>
      <t>201450</t>
    </r>
    <r>
      <rPr>
        <sz val="6"/>
        <rFont val="Arial"/>
        <family val="2"/>
      </rPr>
      <t xml:space="preserve"> 8</t>
    </r>
  </si>
  <si>
    <t xml:space="preserve">Nettoyant régénérant aérosol 400 ml
 </t>
  </si>
  <si>
    <r>
      <t>322276</t>
    </r>
    <r>
      <rPr>
        <sz val="10"/>
        <rFont val="Arial"/>
        <family val="2"/>
      </rPr>
      <t xml:space="preserve"> </t>
    </r>
    <r>
      <rPr>
        <b/>
        <sz val="7"/>
        <rFont val="Arial"/>
        <family val="2"/>
      </rPr>
      <t>206500</t>
    </r>
    <r>
      <rPr>
        <sz val="6"/>
        <rFont val="Arial"/>
        <family val="2"/>
      </rPr>
      <t xml:space="preserve"> 5</t>
    </r>
  </si>
  <si>
    <t>Poteaux et filet COMPETITION ITTF</t>
  </si>
  <si>
    <r>
      <t xml:space="preserve">322276 </t>
    </r>
    <r>
      <rPr>
        <b/>
        <sz val="7"/>
        <rFont val="Arial"/>
        <family val="2"/>
      </rPr>
      <t>203801</t>
    </r>
    <r>
      <rPr>
        <sz val="6"/>
        <rFont val="Arial"/>
        <family val="2"/>
      </rPr>
      <t xml:space="preserve"> 6</t>
    </r>
  </si>
  <si>
    <t>Poteaux et filet CLIP ITTF</t>
  </si>
  <si>
    <r>
      <t>322276</t>
    </r>
    <r>
      <rPr>
        <b/>
        <sz val="8"/>
        <rFont val="Arial"/>
        <family val="2"/>
      </rPr>
      <t xml:space="preserve"> </t>
    </r>
    <r>
      <rPr>
        <b/>
        <sz val="7"/>
        <rFont val="Arial"/>
        <family val="2"/>
      </rPr>
      <t>203802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3</t>
    </r>
  </si>
  <si>
    <t xml:space="preserve">Poteaux et filet ADVANCE     </t>
  </si>
  <si>
    <r>
      <t>322276</t>
    </r>
    <r>
      <rPr>
        <sz val="10"/>
        <rFont val="Arial"/>
        <family val="2"/>
      </rPr>
      <t xml:space="preserve"> </t>
    </r>
    <r>
      <rPr>
        <b/>
        <sz val="7"/>
        <rFont val="Arial"/>
        <family val="2"/>
      </rPr>
      <t>203803</t>
    </r>
    <r>
      <rPr>
        <sz val="6"/>
        <rFont val="Arial"/>
        <family val="2"/>
      </rPr>
      <t xml:space="preserve"> 0</t>
    </r>
  </si>
  <si>
    <t>Poteaux et filet PRIMO</t>
  </si>
  <si>
    <r>
      <t>322276</t>
    </r>
    <r>
      <rPr>
        <b/>
        <sz val="8"/>
        <rFont val="Arial"/>
        <family val="2"/>
      </rPr>
      <t xml:space="preserve"> </t>
    </r>
    <r>
      <rPr>
        <b/>
        <sz val="7"/>
        <rFont val="Arial"/>
        <family val="2"/>
      </rPr>
      <t>203804</t>
    </r>
    <r>
      <rPr>
        <sz val="6"/>
        <rFont val="Arial"/>
        <family val="2"/>
      </rPr>
      <t xml:space="preserve"> 7</t>
    </r>
  </si>
  <si>
    <t>Filet COMPETITION</t>
  </si>
  <si>
    <r>
      <t>322276</t>
    </r>
    <r>
      <rPr>
        <b/>
        <sz val="8"/>
        <rFont val="Arial"/>
        <family val="2"/>
      </rPr>
      <t xml:space="preserve"> </t>
    </r>
    <r>
      <rPr>
        <b/>
        <sz val="7"/>
        <rFont val="Arial"/>
        <family val="2"/>
      </rPr>
      <t>202801</t>
    </r>
    <r>
      <rPr>
        <sz val="6"/>
        <rFont val="Arial"/>
        <family val="2"/>
      </rPr>
      <t xml:space="preserve"> 7</t>
    </r>
  </si>
  <si>
    <t>Filet ADVANCE</t>
  </si>
  <si>
    <r>
      <t>322276</t>
    </r>
    <r>
      <rPr>
        <b/>
        <sz val="8"/>
        <rFont val="Arial"/>
        <family val="2"/>
      </rPr>
      <t xml:space="preserve"> </t>
    </r>
    <r>
      <rPr>
        <b/>
        <sz val="7"/>
        <rFont val="Arial"/>
        <family val="2"/>
      </rPr>
      <t>202802</t>
    </r>
    <r>
      <rPr>
        <sz val="6"/>
        <rFont val="Arial"/>
        <family val="2"/>
      </rPr>
      <t xml:space="preserve"> 4</t>
    </r>
  </si>
  <si>
    <t xml:space="preserve">Filet PRIMO 180                  </t>
  </si>
  <si>
    <r>
      <t>322276</t>
    </r>
    <r>
      <rPr>
        <sz val="10"/>
        <rFont val="Arial"/>
        <family val="2"/>
      </rPr>
      <t xml:space="preserve"> </t>
    </r>
    <r>
      <rPr>
        <b/>
        <sz val="7"/>
        <rFont val="Arial"/>
        <family val="2"/>
      </rPr>
      <t>202803</t>
    </r>
    <r>
      <rPr>
        <sz val="6"/>
        <rFont val="Arial"/>
        <family val="2"/>
      </rPr>
      <t xml:space="preserve"> 1</t>
    </r>
  </si>
  <si>
    <t>Filet PRIMO 160</t>
  </si>
  <si>
    <r>
      <t>322276</t>
    </r>
    <r>
      <rPr>
        <b/>
        <sz val="8"/>
        <rFont val="Arial"/>
        <family val="2"/>
      </rPr>
      <t xml:space="preserve"> </t>
    </r>
    <r>
      <rPr>
        <b/>
        <sz val="7"/>
        <rFont val="Arial"/>
        <family val="2"/>
      </rPr>
      <t>202904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5</t>
    </r>
  </si>
  <si>
    <r>
      <t xml:space="preserve">ACCESSOIRES AIRES DE JEU </t>
    </r>
    <r>
      <rPr>
        <i/>
        <sz val="8"/>
        <rFont val="Arial"/>
        <family val="2"/>
      </rPr>
      <t>(Prix Franco)</t>
    </r>
  </si>
  <si>
    <t xml:space="preserve">Entourage double polyester 2330x700 CORNILLEAU  </t>
  </si>
  <si>
    <r>
      <t xml:space="preserve">322276 </t>
    </r>
    <r>
      <rPr>
        <b/>
        <sz val="7"/>
        <rFont val="Arial"/>
        <family val="2"/>
      </rPr>
      <t>205850</t>
    </r>
    <r>
      <rPr>
        <sz val="7"/>
        <rFont val="Arial"/>
        <family val="2"/>
      </rPr>
      <t xml:space="preserve"> 2</t>
    </r>
  </si>
  <si>
    <t>_</t>
  </si>
  <si>
    <t>Entourage double polyester 2330x700 neutre</t>
  </si>
  <si>
    <r>
      <t xml:space="preserve">322276 </t>
    </r>
    <r>
      <rPr>
        <b/>
        <sz val="7"/>
        <rFont val="Arial"/>
        <family val="2"/>
      </rPr>
      <t>205851</t>
    </r>
    <r>
      <rPr>
        <sz val="7"/>
        <rFont val="Arial"/>
        <family val="2"/>
      </rPr>
      <t xml:space="preserve"> 9</t>
    </r>
  </si>
  <si>
    <r>
      <t xml:space="preserve">Marqueur 
</t>
    </r>
    <r>
      <rPr>
        <i/>
        <sz val="7"/>
        <rFont val="Arial"/>
        <family val="2"/>
      </rPr>
      <t>(fourni avec housse de rangement)</t>
    </r>
  </si>
  <si>
    <r>
      <t xml:space="preserve">322276 </t>
    </r>
    <r>
      <rPr>
        <b/>
        <sz val="7"/>
        <rFont val="Arial"/>
        <family val="2"/>
      </rPr>
      <t>204801</t>
    </r>
    <r>
      <rPr>
        <sz val="6"/>
        <rFont val="Arial"/>
        <family val="2"/>
      </rPr>
      <t xml:space="preserve"> 5</t>
    </r>
  </si>
  <si>
    <r>
      <t xml:space="preserve">Table d'arbitrage bois </t>
    </r>
    <r>
      <rPr>
        <i/>
        <sz val="7"/>
        <rFont val="Arial"/>
        <family val="2"/>
      </rPr>
      <t>(pliable)</t>
    </r>
  </si>
  <si>
    <r>
      <t xml:space="preserve">322276 </t>
    </r>
    <r>
      <rPr>
        <b/>
        <sz val="7"/>
        <rFont val="Arial"/>
        <family val="2"/>
      </rPr>
      <t>204802</t>
    </r>
    <r>
      <rPr>
        <sz val="6"/>
        <rFont val="Arial"/>
        <family val="2"/>
      </rPr>
      <t xml:space="preserve"> 2</t>
    </r>
  </si>
  <si>
    <t>.</t>
  </si>
  <si>
    <t>Tarif valable du 01/09/2018 au 31/12/2019</t>
  </si>
  <si>
    <t>Prix d'achat (HT)
2018/2019</t>
  </si>
  <si>
    <t>Prix net TTC
unitaire</t>
  </si>
  <si>
    <t>Prix net TTC</t>
  </si>
  <si>
    <t>QTE</t>
  </si>
  <si>
    <t>Total TTC</t>
  </si>
  <si>
    <t>850 WOOD ITTFgris</t>
  </si>
  <si>
    <t>850 WOOD ITTF bleu</t>
  </si>
  <si>
    <t>740 ITTF bleu</t>
  </si>
  <si>
    <t>740 ITTF vert</t>
  </si>
  <si>
    <t>740 ITTF gris</t>
  </si>
  <si>
    <t>640 ITTF bleu</t>
  </si>
  <si>
    <t>610 ITTF bleu</t>
  </si>
  <si>
    <t>540 ITTF bleu</t>
  </si>
  <si>
    <t>TABLES COMPETITION</t>
  </si>
  <si>
    <t>Tarif valable du 01/01/2018 au 31/12/2018</t>
  </si>
  <si>
    <t>TABLE PERFORMANCE INDOOR</t>
  </si>
  <si>
    <t>500 Indoor</t>
  </si>
  <si>
    <t>Prix d'achat TTC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</si>
</sst>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[$€-2]\ #,##0.00"/>
    <numFmt numFmtId="166" formatCode="[$€-2]\ #,##0.00;[Red]\-[$€-2]\ #,##0.00"/>
    <numFmt numFmtId="167" formatCode="#,##0.00\ &quot;€&quot;"/>
    <numFmt numFmtId="168" formatCode="0.000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b/>
      <sz val="26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20"/>
      <name val="Arial Black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6"/>
      <color theme="0" tint="-0.499984740745262"/>
      <name val="Arial"/>
      <family val="2"/>
    </font>
    <font>
      <sz val="5"/>
      <color theme="0" tint="-0.499984740745262"/>
      <name val="Arial"/>
      <family val="2"/>
    </font>
    <font>
      <sz val="6"/>
      <color theme="0" tint="-0.499984740745262"/>
      <name val="Arial"/>
      <family val="2"/>
    </font>
    <font>
      <i/>
      <sz val="7.5"/>
      <color theme="0" tint="-0.49998474074526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theme="1" tint="0.499984740745262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i/>
      <sz val="18"/>
      <name val="Arial"/>
      <family val="2"/>
    </font>
    <font>
      <b/>
      <sz val="18"/>
      <name val="Arial"/>
      <family val="2"/>
    </font>
    <font>
      <i/>
      <sz val="18"/>
      <name val="Arial"/>
      <family val="2"/>
    </font>
    <font>
      <i/>
      <sz val="9"/>
      <name val="Arial"/>
      <family val="2"/>
    </font>
    <font>
      <i/>
      <sz val="7"/>
      <name val="Arial"/>
      <family val="2"/>
    </font>
    <font>
      <sz val="11"/>
      <name val="Arial"/>
      <family val="2"/>
    </font>
    <font>
      <b/>
      <i/>
      <sz val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10"/>
      <color rgb="FFFF0000"/>
      <name val="Arial"/>
      <family val="2"/>
    </font>
    <font>
      <b/>
      <sz val="7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4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9" fontId="6" fillId="0" borderId="0" xfId="2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9" fontId="7" fillId="0" borderId="0" xfId="2" applyFont="1" applyAlignment="1">
      <alignment vertical="center"/>
    </xf>
    <xf numFmtId="167" fontId="4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2" borderId="2" xfId="0" quotePrefix="1" applyFont="1" applyFill="1" applyBorder="1" applyAlignment="1">
      <alignment horizontal="left" vertical="center"/>
    </xf>
    <xf numFmtId="0" fontId="10" fillId="2" borderId="4" xfId="0" quotePrefix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left" vertical="center"/>
    </xf>
    <xf numFmtId="0" fontId="10" fillId="2" borderId="8" xfId="0" quotePrefix="1" applyFont="1" applyFill="1" applyBorder="1" applyAlignment="1">
      <alignment horizontal="center" vertical="center"/>
    </xf>
    <xf numFmtId="0" fontId="3" fillId="2" borderId="10" xfId="0" quotePrefix="1" applyFont="1" applyFill="1" applyBorder="1" applyAlignment="1">
      <alignment horizontal="left" vertical="center"/>
    </xf>
    <xf numFmtId="0" fontId="10" fillId="2" borderId="12" xfId="0" quotePrefix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5" fillId="2" borderId="1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7" xfId="0" quotePrefix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0" fillId="2" borderId="14" xfId="0" quotePrefix="1" applyFont="1" applyFill="1" applyBorder="1" applyAlignment="1">
      <alignment horizontal="center" vertical="center"/>
    </xf>
    <xf numFmtId="166" fontId="2" fillId="2" borderId="2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15" xfId="0" quotePrefix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9" fontId="7" fillId="2" borderId="0" xfId="2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14" fontId="20" fillId="2" borderId="23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4" fontId="20" fillId="2" borderId="14" xfId="0" applyNumberFormat="1" applyFont="1" applyFill="1" applyBorder="1" applyAlignment="1">
      <alignment horizontal="center" vertical="center"/>
    </xf>
    <xf numFmtId="14" fontId="20" fillId="2" borderId="26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right" vertical="center"/>
    </xf>
    <xf numFmtId="0" fontId="6" fillId="2" borderId="31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vertical="center"/>
    </xf>
    <xf numFmtId="9" fontId="7" fillId="2" borderId="31" xfId="2" applyFont="1" applyFill="1" applyBorder="1" applyAlignment="1">
      <alignment vertical="center"/>
    </xf>
    <xf numFmtId="14" fontId="20" fillId="2" borderId="0" xfId="0" applyNumberFormat="1" applyFont="1" applyFill="1" applyBorder="1" applyAlignment="1">
      <alignment horizontal="center" vertical="center"/>
    </xf>
    <xf numFmtId="14" fontId="1" fillId="2" borderId="26" xfId="0" applyNumberFormat="1" applyFont="1" applyFill="1" applyBorder="1" applyAlignment="1">
      <alignment horizontal="center" vertical="center"/>
    </xf>
    <xf numFmtId="14" fontId="1" fillId="2" borderId="23" xfId="0" applyNumberFormat="1" applyFont="1" applyFill="1" applyBorder="1" applyAlignment="1">
      <alignment horizontal="center" vertical="center"/>
    </xf>
    <xf numFmtId="9" fontId="27" fillId="4" borderId="1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vertical="center"/>
    </xf>
    <xf numFmtId="0" fontId="11" fillId="2" borderId="5" xfId="0" quotePrefix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1" fillId="2" borderId="9" xfId="0" quotePrefix="1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vertical="center"/>
    </xf>
    <xf numFmtId="167" fontId="3" fillId="2" borderId="34" xfId="1" quotePrefix="1" applyNumberFormat="1" applyFont="1" applyFill="1" applyBorder="1" applyAlignment="1">
      <alignment horizontal="center" vertical="center"/>
    </xf>
    <xf numFmtId="167" fontId="15" fillId="2" borderId="34" xfId="1" quotePrefix="1" applyNumberFormat="1" applyFont="1" applyFill="1" applyBorder="1" applyAlignment="1">
      <alignment horizontal="center" vertical="center"/>
    </xf>
    <xf numFmtId="167" fontId="15" fillId="2" borderId="34" xfId="0" quotePrefix="1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right" vertical="center"/>
    </xf>
    <xf numFmtId="0" fontId="21" fillId="2" borderId="23" xfId="0" applyFont="1" applyFill="1" applyBorder="1" applyAlignment="1">
      <alignment horizontal="center" vertical="center"/>
    </xf>
    <xf numFmtId="167" fontId="4" fillId="2" borderId="39" xfId="0" applyNumberFormat="1" applyFont="1" applyFill="1" applyBorder="1" applyAlignment="1">
      <alignment horizontal="center" vertical="center"/>
    </xf>
    <xf numFmtId="167" fontId="4" fillId="2" borderId="40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6" fillId="2" borderId="42" xfId="0" applyFont="1" applyFill="1" applyBorder="1" applyAlignment="1">
      <alignment horizontal="right" vertical="center"/>
    </xf>
    <xf numFmtId="0" fontId="6" fillId="2" borderId="42" xfId="0" applyFont="1" applyFill="1" applyBorder="1" applyAlignment="1">
      <alignment vertical="center"/>
    </xf>
    <xf numFmtId="0" fontId="6" fillId="2" borderId="42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vertical="center"/>
    </xf>
    <xf numFmtId="9" fontId="7" fillId="2" borderId="42" xfId="2" applyFont="1" applyFill="1" applyBorder="1" applyAlignment="1">
      <alignment vertical="center"/>
    </xf>
    <xf numFmtId="167" fontId="4" fillId="2" borderId="43" xfId="0" applyNumberFormat="1" applyFont="1" applyFill="1" applyBorder="1" applyAlignment="1">
      <alignment horizontal="center" vertical="center"/>
    </xf>
    <xf numFmtId="15" fontId="7" fillId="2" borderId="44" xfId="0" applyNumberFormat="1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right" vertical="center"/>
    </xf>
    <xf numFmtId="167" fontId="24" fillId="2" borderId="40" xfId="0" applyNumberFormat="1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right" vertical="center"/>
    </xf>
    <xf numFmtId="14" fontId="20" fillId="2" borderId="45" xfId="0" applyNumberFormat="1" applyFont="1" applyFill="1" applyBorder="1" applyAlignment="1">
      <alignment horizontal="center" vertical="center"/>
    </xf>
    <xf numFmtId="14" fontId="20" fillId="2" borderId="46" xfId="0" applyNumberFormat="1" applyFont="1" applyFill="1" applyBorder="1" applyAlignment="1">
      <alignment horizontal="center" vertical="center"/>
    </xf>
    <xf numFmtId="14" fontId="20" fillId="2" borderId="40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right" vertical="center"/>
    </xf>
    <xf numFmtId="9" fontId="6" fillId="2" borderId="41" xfId="2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167" fontId="6" fillId="2" borderId="43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0" fillId="2" borderId="17" xfId="0" quotePrefix="1" applyFont="1" applyFill="1" applyBorder="1" applyAlignment="1">
      <alignment horizontal="center" vertical="center"/>
    </xf>
    <xf numFmtId="0" fontId="11" fillId="2" borderId="15" xfId="0" quotePrefix="1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0" fillId="2" borderId="23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0" xfId="0" quotePrefix="1" applyFont="1" applyFill="1" applyBorder="1" applyAlignment="1">
      <alignment horizontal="left" vertical="center"/>
    </xf>
    <xf numFmtId="0" fontId="11" fillId="2" borderId="13" xfId="0" quotePrefix="1" applyFont="1" applyFill="1" applyBorder="1" applyAlignment="1">
      <alignment vertical="center"/>
    </xf>
    <xf numFmtId="0" fontId="3" fillId="2" borderId="47" xfId="0" applyFont="1" applyFill="1" applyBorder="1" applyAlignment="1">
      <alignment horizontal="left" vertical="center"/>
    </xf>
    <xf numFmtId="0" fontId="10" fillId="2" borderId="21" xfId="0" quotePrefix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1" fontId="11" fillId="5" borderId="20" xfId="0" applyNumberFormat="1" applyFont="1" applyFill="1" applyBorder="1" applyAlignment="1">
      <alignment horizontal="center" vertical="center"/>
    </xf>
    <xf numFmtId="0" fontId="10" fillId="5" borderId="14" xfId="0" quotePrefix="1" applyFont="1" applyFill="1" applyBorder="1" applyAlignment="1">
      <alignment horizontal="center" vertical="center" wrapText="1"/>
    </xf>
    <xf numFmtId="3" fontId="4" fillId="5" borderId="1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" fontId="11" fillId="5" borderId="22" xfId="0" applyNumberFormat="1" applyFont="1" applyFill="1" applyBorder="1" applyAlignment="1">
      <alignment horizontal="center" vertical="center"/>
    </xf>
    <xf numFmtId="0" fontId="10" fillId="5" borderId="23" xfId="0" quotePrefix="1" applyFont="1" applyFill="1" applyBorder="1" applyAlignment="1">
      <alignment horizontal="center" vertical="center" wrapText="1"/>
    </xf>
    <xf numFmtId="3" fontId="4" fillId="5" borderId="24" xfId="0" applyNumberFormat="1" applyFont="1" applyFill="1" applyBorder="1" applyAlignment="1">
      <alignment horizontal="center" vertical="center" wrapText="1"/>
    </xf>
    <xf numFmtId="9" fontId="27" fillId="7" borderId="1" xfId="2" applyFont="1" applyFill="1" applyBorder="1" applyAlignment="1">
      <alignment horizontal="center" vertical="center"/>
    </xf>
    <xf numFmtId="0" fontId="5" fillId="2" borderId="29" xfId="0" quotePrefix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9" fontId="5" fillId="2" borderId="29" xfId="2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2" borderId="52" xfId="0" quotePrefix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167" fontId="5" fillId="2" borderId="30" xfId="0" applyNumberFormat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27" xfId="0" applyNumberFormat="1" applyFont="1" applyFill="1" applyBorder="1" applyAlignment="1">
      <alignment horizontal="center" vertical="center"/>
    </xf>
    <xf numFmtId="166" fontId="5" fillId="0" borderId="19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9" fontId="5" fillId="4" borderId="1" xfId="2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right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left"/>
    </xf>
    <xf numFmtId="0" fontId="16" fillId="9" borderId="23" xfId="0" applyFont="1" applyFill="1" applyBorder="1" applyAlignment="1">
      <alignment horizontal="left"/>
    </xf>
    <xf numFmtId="0" fontId="16" fillId="9" borderId="45" xfId="0" applyFont="1" applyFill="1" applyBorder="1" applyAlignment="1">
      <alignment horizontal="left"/>
    </xf>
    <xf numFmtId="0" fontId="26" fillId="9" borderId="36" xfId="0" applyFont="1" applyFill="1" applyBorder="1" applyAlignment="1">
      <alignment horizontal="center"/>
    </xf>
    <xf numFmtId="0" fontId="26" fillId="9" borderId="20" xfId="0" applyFont="1" applyFill="1" applyBorder="1" applyAlignment="1">
      <alignment horizontal="center"/>
    </xf>
    <xf numFmtId="0" fontId="16" fillId="9" borderId="14" xfId="0" applyFont="1" applyFill="1" applyBorder="1" applyAlignment="1">
      <alignment horizontal="left"/>
    </xf>
    <xf numFmtId="0" fontId="16" fillId="9" borderId="15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10" fillId="2" borderId="19" xfId="0" quotePrefix="1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left" vertical="center"/>
    </xf>
    <xf numFmtId="0" fontId="3" fillId="2" borderId="57" xfId="0" quotePrefix="1" applyFont="1" applyFill="1" applyBorder="1" applyAlignment="1">
      <alignment horizontal="left" vertical="center"/>
    </xf>
    <xf numFmtId="0" fontId="11" fillId="2" borderId="58" xfId="0" applyFont="1" applyFill="1" applyBorder="1" applyAlignment="1">
      <alignment horizontal="center" vertical="center"/>
    </xf>
    <xf numFmtId="0" fontId="10" fillId="2" borderId="59" xfId="0" quotePrefix="1" applyFont="1" applyFill="1" applyBorder="1" applyAlignment="1">
      <alignment horizontal="center" vertical="center"/>
    </xf>
    <xf numFmtId="0" fontId="3" fillId="2" borderId="47" xfId="0" quotePrefix="1" applyFont="1" applyFill="1" applyBorder="1" applyAlignment="1">
      <alignment horizontal="left" vertical="center"/>
    </xf>
    <xf numFmtId="167" fontId="15" fillId="2" borderId="1" xfId="1" quotePrefix="1" applyNumberFormat="1" applyFont="1" applyFill="1" applyBorder="1" applyAlignment="1">
      <alignment horizontal="center" vertical="center"/>
    </xf>
    <xf numFmtId="0" fontId="10" fillId="0" borderId="12" xfId="0" quotePrefix="1" applyFont="1" applyFill="1" applyBorder="1" applyAlignment="1">
      <alignment horizontal="center" vertical="center"/>
    </xf>
    <xf numFmtId="0" fontId="10" fillId="0" borderId="17" xfId="0" quotePrefix="1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left" vertical="center"/>
    </xf>
    <xf numFmtId="0" fontId="7" fillId="2" borderId="61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5" borderId="15" xfId="0" quotePrefix="1" applyFont="1" applyFill="1" applyBorder="1" applyAlignment="1">
      <alignment horizontal="left" vertical="center" wrapText="1"/>
    </xf>
    <xf numFmtId="0" fontId="5" fillId="2" borderId="15" xfId="0" quotePrefix="1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left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55" xfId="0" quotePrefix="1" applyFont="1" applyFill="1" applyBorder="1" applyAlignment="1">
      <alignment horizontal="left" vertical="center"/>
    </xf>
    <xf numFmtId="0" fontId="5" fillId="2" borderId="37" xfId="0" quotePrefix="1" applyFont="1" applyFill="1" applyBorder="1" applyAlignment="1">
      <alignment vertical="center"/>
    </xf>
    <xf numFmtId="0" fontId="5" fillId="2" borderId="33" xfId="0" quotePrefix="1" applyFont="1" applyFill="1" applyBorder="1" applyAlignment="1">
      <alignment vertical="center"/>
    </xf>
    <xf numFmtId="0" fontId="5" fillId="2" borderId="35" xfId="0" quotePrefix="1" applyFont="1" applyFill="1" applyBorder="1" applyAlignment="1">
      <alignment vertical="center"/>
    </xf>
    <xf numFmtId="0" fontId="5" fillId="2" borderId="33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5" fillId="5" borderId="33" xfId="0" quotePrefix="1" applyFont="1" applyFill="1" applyBorder="1" applyAlignment="1">
      <alignment horizontal="left" vertical="center" wrapText="1"/>
    </xf>
    <xf numFmtId="0" fontId="5" fillId="5" borderId="37" xfId="0" quotePrefix="1" applyFont="1" applyFill="1" applyBorder="1" applyAlignment="1">
      <alignment horizontal="left" vertical="center" wrapText="1"/>
    </xf>
    <xf numFmtId="0" fontId="5" fillId="6" borderId="37" xfId="0" quotePrefix="1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6" borderId="15" xfId="0" quotePrefix="1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15" fontId="7" fillId="2" borderId="31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1" fillId="2" borderId="23" xfId="0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9" fontId="6" fillId="2" borderId="42" xfId="2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 wrapText="1"/>
    </xf>
    <xf numFmtId="0" fontId="26" fillId="9" borderId="0" xfId="0" applyFont="1" applyFill="1" applyBorder="1" applyAlignment="1">
      <alignment horizontal="left"/>
    </xf>
    <xf numFmtId="0" fontId="26" fillId="9" borderId="14" xfId="0" applyFont="1" applyFill="1" applyBorder="1" applyAlignment="1">
      <alignment horizontal="left"/>
    </xf>
    <xf numFmtId="0" fontId="29" fillId="2" borderId="15" xfId="0" quotePrefix="1" applyFont="1" applyFill="1" applyBorder="1" applyAlignment="1">
      <alignment horizontal="left" vertical="center"/>
    </xf>
    <xf numFmtId="0" fontId="29" fillId="2" borderId="24" xfId="0" quotePrefix="1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9" fontId="5" fillId="4" borderId="19" xfId="2" applyFont="1" applyFill="1" applyBorder="1" applyAlignment="1">
      <alignment horizontal="center" vertical="center"/>
    </xf>
    <xf numFmtId="9" fontId="5" fillId="4" borderId="27" xfId="2" applyFont="1" applyFill="1" applyBorder="1" applyAlignment="1">
      <alignment horizontal="center" vertical="center"/>
    </xf>
    <xf numFmtId="0" fontId="5" fillId="2" borderId="33" xfId="0" quotePrefix="1" applyFont="1" applyFill="1" applyBorder="1" applyAlignment="1">
      <alignment horizontal="left" vertical="center"/>
    </xf>
    <xf numFmtId="166" fontId="5" fillId="3" borderId="19" xfId="0" applyNumberFormat="1" applyFont="1" applyFill="1" applyBorder="1" applyAlignment="1">
      <alignment horizontal="center" vertical="center"/>
    </xf>
    <xf numFmtId="166" fontId="5" fillId="3" borderId="27" xfId="0" applyNumberFormat="1" applyFont="1" applyFill="1" applyBorder="1" applyAlignment="1">
      <alignment horizontal="center" vertical="center"/>
    </xf>
    <xf numFmtId="166" fontId="5" fillId="3" borderId="21" xfId="0" applyNumberFormat="1" applyFont="1" applyFill="1" applyBorder="1" applyAlignment="1">
      <alignment horizontal="center" vertical="center"/>
    </xf>
    <xf numFmtId="166" fontId="5" fillId="2" borderId="27" xfId="0" applyNumberFormat="1" applyFont="1" applyFill="1" applyBorder="1" applyAlignment="1">
      <alignment horizontal="center" vertical="center"/>
    </xf>
    <xf numFmtId="0" fontId="3" fillId="2" borderId="19" xfId="0" quotePrefix="1" applyFont="1" applyFill="1" applyBorder="1" applyAlignment="1">
      <alignment horizontal="left" vertical="center"/>
    </xf>
    <xf numFmtId="0" fontId="11" fillId="2" borderId="5" xfId="0" quotePrefix="1" applyFont="1" applyFill="1" applyBorder="1" applyAlignment="1">
      <alignment horizontal="center" vertical="center"/>
    </xf>
    <xf numFmtId="0" fontId="11" fillId="2" borderId="9" xfId="0" quotePrefix="1" applyFont="1" applyFill="1" applyBorder="1" applyAlignment="1">
      <alignment horizontal="center" vertical="center"/>
    </xf>
    <xf numFmtId="0" fontId="11" fillId="2" borderId="60" xfId="0" quotePrefix="1" applyFont="1" applyFill="1" applyBorder="1" applyAlignment="1">
      <alignment horizontal="center" vertical="center"/>
    </xf>
    <xf numFmtId="0" fontId="11" fillId="2" borderId="18" xfId="0" quotePrefix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1" fillId="2" borderId="24" xfId="0" quotePrefix="1" applyFont="1" applyFill="1" applyBorder="1" applyAlignment="1">
      <alignment horizontal="center" vertical="center"/>
    </xf>
    <xf numFmtId="0" fontId="29" fillId="5" borderId="15" xfId="0" quotePrefix="1" applyFont="1" applyFill="1" applyBorder="1" applyAlignment="1">
      <alignment horizontal="left" vertical="center" wrapText="1"/>
    </xf>
    <xf numFmtId="166" fontId="2" fillId="2" borderId="19" xfId="0" applyNumberFormat="1" applyFont="1" applyFill="1" applyBorder="1" applyAlignment="1">
      <alignment horizontal="center" vertical="center"/>
    </xf>
    <xf numFmtId="166" fontId="2" fillId="2" borderId="27" xfId="0" applyNumberFormat="1" applyFont="1" applyFill="1" applyBorder="1" applyAlignment="1">
      <alignment horizontal="center" vertical="center"/>
    </xf>
    <xf numFmtId="9" fontId="27" fillId="10" borderId="1" xfId="2" applyFont="1" applyFill="1" applyBorder="1" applyAlignment="1">
      <alignment horizontal="center" vertical="center"/>
    </xf>
    <xf numFmtId="0" fontId="1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2" fontId="0" fillId="0" borderId="0" xfId="0" applyNumberFormat="1"/>
    <xf numFmtId="9" fontId="0" fillId="0" borderId="0" xfId="0" applyNumberFormat="1"/>
    <xf numFmtId="0" fontId="0" fillId="0" borderId="0" xfId="0" applyNumberFormat="1"/>
    <xf numFmtId="2" fontId="0" fillId="0" borderId="14" xfId="0" applyNumberFormat="1" applyBorder="1"/>
    <xf numFmtId="9" fontId="0" fillId="0" borderId="14" xfId="0" applyNumberFormat="1" applyBorder="1"/>
    <xf numFmtId="0" fontId="0" fillId="0" borderId="14" xfId="0" applyBorder="1"/>
    <xf numFmtId="0" fontId="31" fillId="0" borderId="23" xfId="0" applyFont="1" applyBorder="1" applyAlignment="1">
      <alignment vertical="center" wrapText="1"/>
    </xf>
    <xf numFmtId="0" fontId="32" fillId="0" borderId="23" xfId="0" applyFont="1" applyBorder="1" applyAlignment="1">
      <alignment vertical="center" wrapText="1"/>
    </xf>
    <xf numFmtId="49" fontId="32" fillId="0" borderId="23" xfId="0" applyNumberFormat="1" applyFont="1" applyBorder="1" applyAlignment="1">
      <alignment horizontal="center" vertical="center" wrapText="1"/>
    </xf>
    <xf numFmtId="1" fontId="32" fillId="0" borderId="24" xfId="0" applyNumberFormat="1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9" fontId="10" fillId="0" borderId="22" xfId="0" applyNumberFormat="1" applyFont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11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Continuous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0" fillId="6" borderId="28" xfId="3" quotePrefix="1" applyFont="1" applyFill="1" applyBorder="1" applyAlignment="1">
      <alignment horizontal="left" vertical="center"/>
    </xf>
    <xf numFmtId="0" fontId="10" fillId="6" borderId="15" xfId="3" quotePrefix="1" applyFont="1" applyFill="1" applyBorder="1" applyAlignment="1">
      <alignment horizontal="left" vertical="center"/>
    </xf>
    <xf numFmtId="3" fontId="4" fillId="5" borderId="1" xfId="0" quotePrefix="1" applyNumberFormat="1" applyFont="1" applyFill="1" applyBorder="1" applyAlignment="1">
      <alignment horizontal="center" vertical="center" wrapText="1"/>
    </xf>
    <xf numFmtId="168" fontId="3" fillId="5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9" fontId="3" fillId="2" borderId="20" xfId="0" applyNumberFormat="1" applyFont="1" applyFill="1" applyBorder="1" applyAlignment="1">
      <alignment horizontal="center" vertical="center"/>
    </xf>
    <xf numFmtId="166" fontId="17" fillId="5" borderId="33" xfId="0" applyNumberFormat="1" applyFont="1" applyFill="1" applyBorder="1" applyAlignment="1">
      <alignment horizontal="center" vertical="center"/>
    </xf>
    <xf numFmtId="0" fontId="17" fillId="11" borderId="64" xfId="0" applyNumberFormat="1" applyFont="1" applyFill="1" applyBorder="1" applyAlignment="1">
      <alignment horizontal="center" vertical="center"/>
    </xf>
    <xf numFmtId="166" fontId="17" fillId="5" borderId="15" xfId="0" applyNumberFormat="1" applyFont="1" applyFill="1" applyBorder="1" applyAlignment="1">
      <alignment horizontal="center" vertical="center"/>
    </xf>
    <xf numFmtId="166" fontId="37" fillId="5" borderId="1" xfId="0" applyNumberFormat="1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17" fillId="11" borderId="65" xfId="0" applyNumberFormat="1" applyFont="1" applyFill="1" applyBorder="1" applyAlignment="1">
      <alignment horizontal="center" vertical="center"/>
    </xf>
    <xf numFmtId="0" fontId="10" fillId="5" borderId="20" xfId="0" quotePrefix="1" applyFont="1" applyFill="1" applyBorder="1" applyAlignment="1">
      <alignment horizontal="left" vertical="center" wrapText="1"/>
    </xf>
    <xf numFmtId="0" fontId="38" fillId="5" borderId="15" xfId="0" quotePrefix="1" applyFont="1" applyFill="1" applyBorder="1" applyAlignment="1">
      <alignment horizontal="left" vertical="center" wrapText="1"/>
    </xf>
    <xf numFmtId="0" fontId="4" fillId="5" borderId="1" xfId="0" quotePrefix="1" applyFont="1" applyFill="1" applyBorder="1" applyAlignment="1">
      <alignment horizontal="center" vertical="center" wrapText="1"/>
    </xf>
    <xf numFmtId="0" fontId="10" fillId="5" borderId="15" xfId="0" quotePrefix="1" applyFont="1" applyFill="1" applyBorder="1" applyAlignment="1">
      <alignment horizontal="left" vertical="center" wrapText="1"/>
    </xf>
    <xf numFmtId="0" fontId="17" fillId="11" borderId="6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6" fillId="5" borderId="14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1" fontId="10" fillId="5" borderId="0" xfId="0" applyNumberFormat="1" applyFont="1" applyFill="1" applyBorder="1" applyAlignment="1">
      <alignment horizontal="center" vertical="center" wrapText="1"/>
    </xf>
    <xf numFmtId="2" fontId="17" fillId="5" borderId="0" xfId="0" applyNumberFormat="1" applyFont="1" applyFill="1" applyBorder="1" applyAlignment="1">
      <alignment horizontal="center" vertical="center" wrapText="1"/>
    </xf>
    <xf numFmtId="9" fontId="10" fillId="5" borderId="0" xfId="0" applyNumberFormat="1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NumberFormat="1" applyFont="1" applyFill="1" applyBorder="1" applyAlignment="1">
      <alignment horizontal="center" vertical="center" wrapText="1"/>
    </xf>
    <xf numFmtId="166" fontId="17" fillId="5" borderId="1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2" fontId="2" fillId="5" borderId="23" xfId="0" applyNumberFormat="1" applyFont="1" applyFill="1" applyBorder="1" applyAlignment="1">
      <alignment horizontal="center" vertical="center" wrapText="1"/>
    </xf>
    <xf numFmtId="166" fontId="17" fillId="5" borderId="48" xfId="0" applyNumberFormat="1" applyFont="1" applyFill="1" applyBorder="1" applyAlignment="1">
      <alignment horizontal="center" vertical="center"/>
    </xf>
    <xf numFmtId="0" fontId="16" fillId="5" borderId="14" xfId="0" applyFont="1" applyFill="1" applyBorder="1" applyAlignment="1"/>
    <xf numFmtId="0" fontId="10" fillId="5" borderId="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0" xfId="0" applyNumberFormat="1" applyFont="1" applyFill="1" applyBorder="1" applyAlignment="1">
      <alignment horizontal="center" vertical="center" wrapText="1"/>
    </xf>
    <xf numFmtId="9" fontId="2" fillId="5" borderId="14" xfId="0" applyNumberFormat="1" applyFont="1" applyFill="1" applyBorder="1" applyAlignment="1">
      <alignment horizontal="center"/>
    </xf>
    <xf numFmtId="2" fontId="2" fillId="5" borderId="14" xfId="0" applyNumberFormat="1" applyFont="1" applyFill="1" applyBorder="1" applyAlignment="1">
      <alignment horizontal="center"/>
    </xf>
    <xf numFmtId="0" fontId="10" fillId="2" borderId="20" xfId="0" quotePrefix="1" applyFont="1" applyFill="1" applyBorder="1" applyAlignment="1">
      <alignment horizontal="left" vertical="center" wrapText="1"/>
    </xf>
    <xf numFmtId="0" fontId="10" fillId="2" borderId="15" xfId="0" quotePrefix="1" applyFont="1" applyFill="1" applyBorder="1" applyAlignment="1">
      <alignment horizontal="left" vertical="center" wrapText="1"/>
    </xf>
    <xf numFmtId="3" fontId="4" fillId="2" borderId="1" xfId="0" quotePrefix="1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166" fontId="17" fillId="2" borderId="48" xfId="0" applyNumberFormat="1" applyFont="1" applyFill="1" applyBorder="1" applyAlignment="1">
      <alignment horizontal="center" vertical="center"/>
    </xf>
    <xf numFmtId="0" fontId="17" fillId="2" borderId="64" xfId="0" applyNumberFormat="1" applyFont="1" applyFill="1" applyBorder="1" applyAlignment="1">
      <alignment horizontal="center" vertical="center"/>
    </xf>
    <xf numFmtId="166" fontId="17" fillId="2" borderId="15" xfId="0" applyNumberFormat="1" applyFont="1" applyFill="1" applyBorder="1" applyAlignment="1">
      <alignment horizontal="center" vertical="center"/>
    </xf>
    <xf numFmtId="166" fontId="37" fillId="2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166" fontId="17" fillId="2" borderId="33" xfId="0" applyNumberFormat="1" applyFont="1" applyFill="1" applyBorder="1" applyAlignment="1">
      <alignment horizontal="center" vertical="center"/>
    </xf>
    <xf numFmtId="0" fontId="17" fillId="2" borderId="65" xfId="0" applyNumberFormat="1" applyFont="1" applyFill="1" applyBorder="1" applyAlignment="1">
      <alignment horizontal="center" vertical="center"/>
    </xf>
    <xf numFmtId="0" fontId="10" fillId="12" borderId="20" xfId="0" quotePrefix="1" applyFont="1" applyFill="1" applyBorder="1" applyAlignment="1">
      <alignment horizontal="left" vertical="center" wrapText="1"/>
    </xf>
    <xf numFmtId="0" fontId="10" fillId="12" borderId="15" xfId="0" quotePrefix="1" applyFont="1" applyFill="1" applyBorder="1" applyAlignment="1">
      <alignment horizontal="left" vertical="center" wrapText="1"/>
    </xf>
    <xf numFmtId="3" fontId="4" fillId="12" borderId="1" xfId="0" quotePrefix="1" applyNumberFormat="1" applyFont="1" applyFill="1" applyBorder="1" applyAlignment="1">
      <alignment horizontal="center" vertical="center" wrapText="1"/>
    </xf>
    <xf numFmtId="168" fontId="3" fillId="12" borderId="1" xfId="0" applyNumberFormat="1" applyFont="1" applyFill="1" applyBorder="1" applyAlignment="1">
      <alignment horizontal="center" vertical="center"/>
    </xf>
    <xf numFmtId="166" fontId="17" fillId="12" borderId="33" xfId="0" applyNumberFormat="1" applyFont="1" applyFill="1" applyBorder="1" applyAlignment="1">
      <alignment horizontal="center" vertical="center"/>
    </xf>
    <xf numFmtId="0" fontId="17" fillId="12" borderId="65" xfId="0" applyNumberFormat="1" applyFont="1" applyFill="1" applyBorder="1" applyAlignment="1">
      <alignment horizontal="center" vertical="center"/>
    </xf>
    <xf numFmtId="166" fontId="17" fillId="12" borderId="15" xfId="0" applyNumberFormat="1" applyFont="1" applyFill="1" applyBorder="1" applyAlignment="1">
      <alignment horizontal="center" vertical="center"/>
    </xf>
    <xf numFmtId="166" fontId="37" fillId="1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0" fillId="5" borderId="20" xfId="0" quotePrefix="1" applyFont="1" applyFill="1" applyBorder="1" applyAlignment="1">
      <alignment horizontal="left" vertical="center"/>
    </xf>
    <xf numFmtId="0" fontId="10" fillId="5" borderId="15" xfId="0" quotePrefix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/>
    </xf>
    <xf numFmtId="0" fontId="4" fillId="6" borderId="1" xfId="0" quotePrefix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66" fontId="17" fillId="5" borderId="62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166" fontId="17" fillId="5" borderId="50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top" textRotation="35"/>
    </xf>
    <xf numFmtId="9" fontId="2" fillId="5" borderId="14" xfId="0" applyNumberFormat="1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3" fontId="4" fillId="6" borderId="1" xfId="0" quotePrefix="1" applyNumberFormat="1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/>
    </xf>
    <xf numFmtId="166" fontId="37" fillId="6" borderId="1" xfId="0" applyNumberFormat="1" applyFont="1" applyFill="1" applyBorder="1" applyAlignment="1">
      <alignment horizontal="center" vertical="center"/>
    </xf>
    <xf numFmtId="9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16" fillId="5" borderId="23" xfId="0" applyFont="1" applyFill="1" applyBorder="1" applyAlignment="1"/>
    <xf numFmtId="0" fontId="17" fillId="5" borderId="23" xfId="0" applyFont="1" applyFill="1" applyBorder="1" applyAlignment="1">
      <alignment horizontal="center" vertical="center" wrapText="1"/>
    </xf>
    <xf numFmtId="2" fontId="10" fillId="5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9" fontId="2" fillId="0" borderId="23" xfId="0" applyNumberFormat="1" applyFont="1" applyFill="1" applyBorder="1"/>
    <xf numFmtId="2" fontId="2" fillId="0" borderId="23" xfId="0" applyNumberFormat="1" applyFont="1" applyFill="1" applyBorder="1"/>
    <xf numFmtId="0" fontId="10" fillId="6" borderId="28" xfId="0" applyFont="1" applyFill="1" applyBorder="1" applyAlignment="1">
      <alignment vertical="center" wrapText="1"/>
    </xf>
    <xf numFmtId="0" fontId="10" fillId="6" borderId="15" xfId="0" applyFont="1" applyFill="1" applyBorder="1" applyAlignment="1">
      <alignment vertical="center" wrapText="1"/>
    </xf>
    <xf numFmtId="3" fontId="4" fillId="6" borderId="1" xfId="0" applyNumberFormat="1" applyFont="1" applyFill="1" applyBorder="1" applyAlignment="1">
      <alignment horizontal="center" vertical="center"/>
    </xf>
    <xf numFmtId="168" fontId="3" fillId="6" borderId="19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/>
    </xf>
    <xf numFmtId="166" fontId="17" fillId="6" borderId="15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0" fillId="6" borderId="0" xfId="0" applyFill="1"/>
    <xf numFmtId="0" fontId="10" fillId="6" borderId="20" xfId="0" applyFont="1" applyFill="1" applyBorder="1" applyAlignment="1">
      <alignment vertical="center" wrapText="1"/>
    </xf>
    <xf numFmtId="168" fontId="3" fillId="6" borderId="19" xfId="0" applyNumberFormat="1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vertical="center" wrapText="1"/>
    </xf>
    <xf numFmtId="0" fontId="10" fillId="12" borderId="15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horizontal="center" vertical="center"/>
    </xf>
    <xf numFmtId="168" fontId="3" fillId="12" borderId="19" xfId="0" applyNumberFormat="1" applyFont="1" applyFill="1" applyBorder="1" applyAlignment="1">
      <alignment horizontal="center" vertical="center" wrapText="1"/>
    </xf>
    <xf numFmtId="1" fontId="3" fillId="12" borderId="1" xfId="0" applyNumberFormat="1" applyFont="1" applyFill="1" applyBorder="1" applyAlignment="1">
      <alignment horizontal="center" vertical="center"/>
    </xf>
    <xf numFmtId="9" fontId="2" fillId="12" borderId="1" xfId="0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2" borderId="0" xfId="0" applyFill="1"/>
    <xf numFmtId="0" fontId="10" fillId="0" borderId="20" xfId="0" quotePrefix="1" applyFont="1" applyFill="1" applyBorder="1" applyAlignment="1">
      <alignment horizontal="left" vertical="center" wrapText="1"/>
    </xf>
    <xf numFmtId="0" fontId="10" fillId="0" borderId="15" xfId="0" quotePrefix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10" fillId="5" borderId="20" xfId="0" quotePrefix="1" applyFont="1" applyFill="1" applyBorder="1" applyAlignment="1">
      <alignment vertical="top" wrapText="1"/>
    </xf>
    <xf numFmtId="0" fontId="10" fillId="5" borderId="15" xfId="0" quotePrefix="1" applyFont="1" applyFill="1" applyBorder="1" applyAlignment="1">
      <alignment vertical="top" wrapText="1"/>
    </xf>
    <xf numFmtId="0" fontId="4" fillId="0" borderId="1" xfId="0" quotePrefix="1" applyFont="1" applyFill="1" applyBorder="1" applyAlignment="1">
      <alignment horizontal="left" vertical="top"/>
    </xf>
    <xf numFmtId="168" fontId="3" fillId="5" borderId="1" xfId="0" applyNumberFormat="1" applyFont="1" applyFill="1" applyBorder="1" applyAlignment="1">
      <alignment horizontal="left" vertical="top"/>
    </xf>
    <xf numFmtId="9" fontId="2" fillId="5" borderId="1" xfId="0" applyNumberFormat="1" applyFont="1" applyFill="1" applyBorder="1" applyAlignment="1">
      <alignment horizontal="left" vertical="top"/>
    </xf>
    <xf numFmtId="2" fontId="2" fillId="5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6" borderId="20" xfId="0" applyFont="1" applyFill="1" applyBorder="1" applyAlignment="1">
      <alignment vertical="center"/>
    </xf>
    <xf numFmtId="0" fontId="10" fillId="6" borderId="15" xfId="0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6" fillId="6" borderId="23" xfId="0" applyFont="1" applyFill="1" applyBorder="1" applyAlignment="1"/>
    <xf numFmtId="0" fontId="4" fillId="6" borderId="0" xfId="0" applyFont="1" applyFill="1" applyBorder="1" applyAlignment="1">
      <alignment horizontal="center" vertical="center"/>
    </xf>
    <xf numFmtId="49" fontId="35" fillId="6" borderId="0" xfId="0" applyNumberFormat="1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center" vertical="center"/>
    </xf>
    <xf numFmtId="1" fontId="35" fillId="6" borderId="0" xfId="0" applyNumberFormat="1" applyFont="1" applyFill="1" applyBorder="1" applyAlignment="1">
      <alignment horizontal="center" vertical="center"/>
    </xf>
    <xf numFmtId="2" fontId="10" fillId="6" borderId="0" xfId="0" applyNumberFormat="1" applyFont="1" applyFill="1" applyBorder="1" applyAlignment="1">
      <alignment horizontal="center" vertical="center"/>
    </xf>
    <xf numFmtId="9" fontId="10" fillId="6" borderId="0" xfId="0" applyNumberFormat="1" applyFont="1" applyFill="1" applyBorder="1" applyAlignment="1">
      <alignment horizontal="center" vertical="center"/>
    </xf>
    <xf numFmtId="1" fontId="17" fillId="6" borderId="0" xfId="0" applyNumberFormat="1" applyFont="1" applyFill="1" applyBorder="1" applyAlignment="1">
      <alignment horizontal="center" vertical="center"/>
    </xf>
    <xf numFmtId="0" fontId="17" fillId="6" borderId="0" xfId="0" applyNumberFormat="1" applyFont="1" applyFill="1" applyBorder="1" applyAlignment="1">
      <alignment horizontal="center" vertical="center"/>
    </xf>
    <xf numFmtId="9" fontId="2" fillId="6" borderId="0" xfId="0" applyNumberFormat="1" applyFont="1" applyFill="1" applyBorder="1" applyAlignment="1">
      <alignment vertical="center"/>
    </xf>
    <xf numFmtId="2" fontId="2" fillId="6" borderId="0" xfId="0" applyNumberFormat="1" applyFont="1" applyFill="1" applyBorder="1" applyAlignment="1">
      <alignment vertical="center"/>
    </xf>
    <xf numFmtId="0" fontId="16" fillId="6" borderId="15" xfId="0" applyFont="1" applyFill="1" applyBorder="1" applyAlignment="1"/>
    <xf numFmtId="0" fontId="10" fillId="6" borderId="20" xfId="0" applyFont="1" applyFill="1" applyBorder="1" applyAlignment="1">
      <alignment horizontal="left" vertical="center" wrapText="1"/>
    </xf>
    <xf numFmtId="0" fontId="10" fillId="6" borderId="15" xfId="0" applyFont="1" applyFill="1" applyBorder="1" applyAlignment="1">
      <alignment horizontal="left" vertical="center" wrapText="1"/>
    </xf>
    <xf numFmtId="3" fontId="4" fillId="6" borderId="15" xfId="0" applyNumberFormat="1" applyFont="1" applyFill="1" applyBorder="1" applyAlignment="1">
      <alignment horizontal="center" vertical="center" wrapText="1"/>
    </xf>
    <xf numFmtId="166" fontId="17" fillId="6" borderId="33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0" borderId="1" xfId="0" applyBorder="1"/>
    <xf numFmtId="0" fontId="1" fillId="0" borderId="1" xfId="0" applyFont="1" applyBorder="1"/>
    <xf numFmtId="0" fontId="1" fillId="6" borderId="1" xfId="0" applyFont="1" applyFill="1" applyBorder="1"/>
    <xf numFmtId="0" fontId="1" fillId="12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66" fontId="0" fillId="0" borderId="1" xfId="0" applyNumberFormat="1" applyBorder="1"/>
    <xf numFmtId="3" fontId="10" fillId="5" borderId="1" xfId="0" quotePrefix="1" applyNumberFormat="1" applyFont="1" applyFill="1" applyBorder="1" applyAlignment="1">
      <alignment horizontal="center" vertical="center" wrapText="1"/>
    </xf>
    <xf numFmtId="0" fontId="40" fillId="0" borderId="0" xfId="0" quotePrefix="1" applyFont="1" applyAlignment="1">
      <alignment horizontal="left"/>
    </xf>
    <xf numFmtId="0" fontId="40" fillId="0" borderId="0" xfId="0" applyFont="1"/>
    <xf numFmtId="0" fontId="41" fillId="0" borderId="0" xfId="0" applyFont="1"/>
    <xf numFmtId="1" fontId="41" fillId="0" borderId="0" xfId="0" applyNumberFormat="1" applyFont="1"/>
    <xf numFmtId="2" fontId="40" fillId="0" borderId="0" xfId="0" applyNumberFormat="1" applyFont="1"/>
    <xf numFmtId="9" fontId="40" fillId="0" borderId="0" xfId="0" applyNumberFormat="1" applyFont="1"/>
    <xf numFmtId="0" fontId="40" fillId="0" borderId="0" xfId="0" applyNumberFormat="1" applyFont="1"/>
    <xf numFmtId="0" fontId="5" fillId="4" borderId="33" xfId="0" quotePrefix="1" applyFont="1" applyFill="1" applyBorder="1" applyAlignment="1">
      <alignment horizontal="right" vertical="center" wrapText="1"/>
    </xf>
    <xf numFmtId="0" fontId="5" fillId="4" borderId="15" xfId="0" quotePrefix="1" applyFont="1" applyFill="1" applyBorder="1" applyAlignment="1">
      <alignment horizontal="right" vertical="center" wrapText="1"/>
    </xf>
    <xf numFmtId="0" fontId="5" fillId="10" borderId="33" xfId="0" quotePrefix="1" applyFont="1" applyFill="1" applyBorder="1" applyAlignment="1">
      <alignment horizontal="right" vertical="center" wrapText="1"/>
    </xf>
    <xf numFmtId="0" fontId="5" fillId="10" borderId="15" xfId="0" quotePrefix="1" applyFont="1" applyFill="1" applyBorder="1" applyAlignment="1">
      <alignment horizontal="right" vertical="center" wrapText="1"/>
    </xf>
    <xf numFmtId="0" fontId="5" fillId="7" borderId="33" xfId="0" quotePrefix="1" applyFont="1" applyFill="1" applyBorder="1" applyAlignment="1">
      <alignment horizontal="right" vertical="center" wrapText="1" indent="1"/>
    </xf>
    <xf numFmtId="0" fontId="5" fillId="7" borderId="15" xfId="0" quotePrefix="1" applyFont="1" applyFill="1" applyBorder="1" applyAlignment="1">
      <alignment horizontal="right" vertical="center" wrapText="1" indent="1"/>
    </xf>
    <xf numFmtId="0" fontId="25" fillId="2" borderId="36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0" fontId="16" fillId="8" borderId="48" xfId="0" applyFont="1" applyFill="1" applyBorder="1" applyAlignment="1">
      <alignment horizontal="left"/>
    </xf>
    <xf numFmtId="0" fontId="16" fillId="8" borderId="38" xfId="0" applyFont="1" applyFill="1" applyBorder="1" applyAlignment="1">
      <alignment horizontal="left"/>
    </xf>
    <xf numFmtId="0" fontId="16" fillId="8" borderId="49" xfId="0" applyFont="1" applyFill="1" applyBorder="1" applyAlignment="1">
      <alignment horizontal="left"/>
    </xf>
    <xf numFmtId="0" fontId="8" fillId="2" borderId="50" xfId="0" quotePrefix="1" applyFont="1" applyFill="1" applyBorder="1" applyAlignment="1">
      <alignment horizontal="right" vertical="center"/>
    </xf>
    <xf numFmtId="0" fontId="8" fillId="2" borderId="51" xfId="0" quotePrefix="1" applyFont="1" applyFill="1" applyBorder="1" applyAlignment="1">
      <alignment horizontal="right" vertical="center"/>
    </xf>
    <xf numFmtId="0" fontId="8" fillId="2" borderId="50" xfId="0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right" vertical="center"/>
    </xf>
    <xf numFmtId="0" fontId="8" fillId="2" borderId="63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29" fillId="2" borderId="61" xfId="0" applyFont="1" applyFill="1" applyBorder="1" applyAlignment="1">
      <alignment horizontal="left" vertical="center" wrapText="1"/>
    </xf>
    <xf numFmtId="0" fontId="30" fillId="0" borderId="61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29" fillId="2" borderId="55" xfId="0" applyFont="1" applyFill="1" applyBorder="1" applyAlignment="1">
      <alignment horizontal="left" vertical="center" wrapText="1"/>
    </xf>
    <xf numFmtId="166" fontId="5" fillId="3" borderId="19" xfId="0" applyNumberFormat="1" applyFont="1" applyFill="1" applyBorder="1" applyAlignment="1">
      <alignment horizontal="center" vertical="center"/>
    </xf>
    <xf numFmtId="166" fontId="5" fillId="3" borderId="27" xfId="0" applyNumberFormat="1" applyFont="1" applyFill="1" applyBorder="1" applyAlignment="1">
      <alignment horizontal="center" vertical="center"/>
    </xf>
    <xf numFmtId="166" fontId="5" fillId="3" borderId="21" xfId="0" applyNumberFormat="1" applyFont="1" applyFill="1" applyBorder="1" applyAlignment="1">
      <alignment horizontal="center" vertical="center"/>
    </xf>
    <xf numFmtId="9" fontId="5" fillId="4" borderId="19" xfId="2" applyFont="1" applyFill="1" applyBorder="1" applyAlignment="1">
      <alignment horizontal="center" vertical="center"/>
    </xf>
    <xf numFmtId="9" fontId="5" fillId="4" borderId="27" xfId="2" applyFont="1" applyFill="1" applyBorder="1" applyAlignment="1">
      <alignment horizontal="center" vertical="center"/>
    </xf>
    <xf numFmtId="9" fontId="5" fillId="4" borderId="21" xfId="2" applyFont="1" applyFill="1" applyBorder="1" applyAlignment="1">
      <alignment horizontal="center" vertical="center"/>
    </xf>
    <xf numFmtId="0" fontId="3" fillId="2" borderId="19" xfId="0" quotePrefix="1" applyFont="1" applyFill="1" applyBorder="1" applyAlignment="1">
      <alignment horizontal="left" vertical="center"/>
    </xf>
    <xf numFmtId="0" fontId="3" fillId="2" borderId="27" xfId="0" quotePrefix="1" applyFont="1" applyFill="1" applyBorder="1" applyAlignment="1">
      <alignment horizontal="left" vertical="center"/>
    </xf>
    <xf numFmtId="0" fontId="3" fillId="2" borderId="21" xfId="0" quotePrefix="1" applyFont="1" applyFill="1" applyBorder="1" applyAlignment="1">
      <alignment horizontal="left" vertical="center"/>
    </xf>
    <xf numFmtId="166" fontId="2" fillId="2" borderId="19" xfId="0" applyNumberFormat="1" applyFont="1" applyFill="1" applyBorder="1" applyAlignment="1">
      <alignment horizontal="center" vertical="center"/>
    </xf>
    <xf numFmtId="166" fontId="2" fillId="2" borderId="27" xfId="0" applyNumberFormat="1" applyFont="1" applyFill="1" applyBorder="1" applyAlignment="1">
      <alignment horizontal="center" vertical="center"/>
    </xf>
    <xf numFmtId="166" fontId="2" fillId="2" borderId="21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3" fillId="2" borderId="19" xfId="0" quotePrefix="1" applyFont="1" applyFill="1" applyBorder="1" applyAlignment="1">
      <alignment horizontal="left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/>
    </xf>
    <xf numFmtId="0" fontId="1" fillId="2" borderId="26" xfId="0" applyNumberFormat="1" applyFont="1" applyFill="1" applyBorder="1" applyAlignment="1">
      <alignment horizontal="center" vertical="center"/>
    </xf>
    <xf numFmtId="0" fontId="1" fillId="2" borderId="46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40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1" fillId="2" borderId="45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/>
    </xf>
    <xf numFmtId="165" fontId="2" fillId="2" borderId="19" xfId="0" applyNumberFormat="1" applyFont="1" applyFill="1" applyBorder="1" applyAlignment="1">
      <alignment horizontal="center" vertical="center"/>
    </xf>
    <xf numFmtId="165" fontId="2" fillId="2" borderId="27" xfId="0" applyNumberFormat="1" applyFont="1" applyFill="1" applyBorder="1" applyAlignment="1">
      <alignment horizontal="center" vertical="center"/>
    </xf>
    <xf numFmtId="165" fontId="2" fillId="2" borderId="21" xfId="0" applyNumberFormat="1" applyFont="1" applyFill="1" applyBorder="1" applyAlignment="1">
      <alignment horizontal="center" vertical="center"/>
    </xf>
    <xf numFmtId="165" fontId="5" fillId="3" borderId="19" xfId="0" applyNumberFormat="1" applyFont="1" applyFill="1" applyBorder="1" applyAlignment="1">
      <alignment horizontal="center" vertical="center"/>
    </xf>
    <xf numFmtId="165" fontId="5" fillId="3" borderId="27" xfId="0" applyNumberFormat="1" applyFont="1" applyFill="1" applyBorder="1" applyAlignment="1">
      <alignment horizontal="center" vertical="center"/>
    </xf>
    <xf numFmtId="165" fontId="5" fillId="3" borderId="2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14" fontId="1" fillId="2" borderId="0" xfId="0" applyNumberFormat="1" applyFont="1" applyFill="1" applyBorder="1" applyAlignment="1">
      <alignment horizontal="center" vertical="center"/>
    </xf>
    <xf numFmtId="14" fontId="1" fillId="2" borderId="40" xfId="0" applyNumberFormat="1" applyFont="1" applyFill="1" applyBorder="1" applyAlignment="1">
      <alignment horizontal="center" vertical="center"/>
    </xf>
    <xf numFmtId="14" fontId="1" fillId="2" borderId="20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28" fillId="2" borderId="28" xfId="0" applyNumberFormat="1" applyFont="1" applyFill="1" applyBorder="1" applyAlignment="1">
      <alignment horizontal="center" vertical="center" wrapText="1"/>
    </xf>
    <xf numFmtId="49" fontId="28" fillId="2" borderId="26" xfId="0" applyNumberFormat="1" applyFont="1" applyFill="1" applyBorder="1" applyAlignment="1">
      <alignment horizontal="center" vertical="center" wrapText="1"/>
    </xf>
    <xf numFmtId="49" fontId="28" fillId="2" borderId="55" xfId="0" applyNumberFormat="1" applyFont="1" applyFill="1" applyBorder="1" applyAlignment="1">
      <alignment horizontal="center" vertical="center" wrapText="1"/>
    </xf>
    <xf numFmtId="49" fontId="28" fillId="2" borderId="25" xfId="0" applyNumberFormat="1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49" fontId="28" fillId="2" borderId="61" xfId="0" applyNumberFormat="1" applyFont="1" applyFill="1" applyBorder="1" applyAlignment="1">
      <alignment horizontal="center" vertical="center" wrapText="1"/>
    </xf>
    <xf numFmtId="49" fontId="28" fillId="2" borderId="22" xfId="0" applyNumberFormat="1" applyFont="1" applyFill="1" applyBorder="1" applyAlignment="1">
      <alignment horizontal="center" vertical="center" wrapText="1"/>
    </xf>
    <xf numFmtId="49" fontId="28" fillId="2" borderId="23" xfId="0" applyNumberFormat="1" applyFont="1" applyFill="1" applyBorder="1" applyAlignment="1">
      <alignment horizontal="center" vertical="center" wrapText="1"/>
    </xf>
    <xf numFmtId="49" fontId="28" fillId="2" borderId="24" xfId="0" applyNumberFormat="1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29" fillId="2" borderId="55" xfId="0" applyFont="1" applyFill="1" applyBorder="1" applyAlignment="1">
      <alignment horizontal="left" vertical="center"/>
    </xf>
    <xf numFmtId="0" fontId="30" fillId="0" borderId="61" xfId="0" applyFont="1" applyBorder="1" applyAlignment="1">
      <alignment horizontal="left" vertical="center"/>
    </xf>
    <xf numFmtId="0" fontId="30" fillId="0" borderId="24" xfId="0" applyFont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3" xfId="0" quotePrefix="1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17" fillId="0" borderId="1" xfId="0" quotePrefix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5" borderId="23" xfId="0" applyFont="1" applyFill="1" applyBorder="1" applyAlignment="1"/>
    <xf numFmtId="0" fontId="36" fillId="0" borderId="23" xfId="0" applyFont="1" applyBorder="1" applyAlignment="1"/>
    <xf numFmtId="0" fontId="36" fillId="0" borderId="0" xfId="0" applyFont="1" applyBorder="1" applyAlignment="1"/>
    <xf numFmtId="0" fontId="1" fillId="0" borderId="0" xfId="0" quotePrefix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1" fontId="3" fillId="0" borderId="0" xfId="0" applyNumberFormat="1" applyFont="1" applyBorder="1"/>
    <xf numFmtId="2" fontId="0" fillId="0" borderId="23" xfId="0" applyNumberFormat="1" applyBorder="1"/>
    <xf numFmtId="9" fontId="0" fillId="0" borderId="23" xfId="0" applyNumberFormat="1" applyBorder="1"/>
    <xf numFmtId="0" fontId="0" fillId="0" borderId="23" xfId="0" applyBorder="1"/>
    <xf numFmtId="0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40" fillId="2" borderId="36" xfId="0" quotePrefix="1" applyFont="1" applyFill="1" applyBorder="1" applyAlignment="1">
      <alignment horizontal="center" vertical="center" wrapText="1"/>
    </xf>
  </cellXfs>
  <cellStyles count="4">
    <cellStyle name="Milliers" xfId="1" builtinId="3"/>
    <cellStyle name="Normal" xfId="0" builtinId="0"/>
    <cellStyle name="Normal 4" xfId="3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845821</xdr:colOff>
      <xdr:row>0</xdr:row>
      <xdr:rowOff>295275</xdr:rowOff>
    </xdr:from>
    <xdr:to>
      <xdr:col>0</xdr:col>
      <xdr:colOff>2561022</xdr:colOff>
      <xdr:row>0</xdr:row>
      <xdr:rowOff>1159275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1" y="295275"/>
          <a:ext cx="1715201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view="pageBreakPreview" zoomScaleNormal="100" zoomScaleSheetLayoutView="100" workbookViewId="0">
      <selection activeCell="A13" sqref="A13"/>
    </sheetView>
  </sheetViews>
  <sheetFormatPr baseColWidth="10" defaultColWidth="11.42578125" defaultRowHeight="12.75" x14ac:dyDescent="0.2"/>
  <cols>
    <col min="1" max="1" width="57.7109375" style="6" bestFit="1" customWidth="1"/>
    <col min="2" max="2" width="4.5703125" style="201" customWidth="1"/>
    <col min="3" max="3" width="14.7109375" style="7" bestFit="1" customWidth="1"/>
    <col min="4" max="4" width="8" style="6" bestFit="1" customWidth="1"/>
    <col min="5" max="5" width="4.140625" style="8" bestFit="1" customWidth="1"/>
    <col min="6" max="6" width="6.42578125" style="9" bestFit="1" customWidth="1"/>
    <col min="7" max="7" width="1.7109375" style="10" bestFit="1" customWidth="1"/>
    <col min="8" max="8" width="9" style="11" bestFit="1" customWidth="1"/>
    <col min="9" max="9" width="7.7109375" style="12" bestFit="1" customWidth="1"/>
    <col min="10" max="10" width="9" style="11" bestFit="1" customWidth="1"/>
    <col min="11" max="11" width="8.85546875" style="9" customWidth="1"/>
    <col min="12" max="12" width="10.7109375" style="13" bestFit="1" customWidth="1"/>
    <col min="13" max="16384" width="11.42578125" style="1"/>
  </cols>
  <sheetData>
    <row r="1" spans="1:12" ht="109.15" customHeight="1" thickBot="1" x14ac:dyDescent="0.25">
      <c r="A1" s="486"/>
      <c r="B1" s="487"/>
      <c r="C1" s="443" t="s">
        <v>146</v>
      </c>
      <c r="D1" s="444"/>
      <c r="E1" s="444"/>
      <c r="F1" s="444"/>
      <c r="G1" s="444"/>
      <c r="H1" s="444"/>
      <c r="I1" s="444"/>
      <c r="J1" s="444"/>
      <c r="K1" s="444"/>
      <c r="L1" s="445"/>
    </row>
    <row r="2" spans="1:12" x14ac:dyDescent="0.2">
      <c r="A2" s="92"/>
      <c r="B2" s="184"/>
      <c r="C2" s="52"/>
      <c r="D2" s="53"/>
      <c r="E2" s="54"/>
      <c r="F2" s="55"/>
      <c r="G2" s="56"/>
      <c r="H2" s="57"/>
      <c r="I2" s="58"/>
      <c r="J2" s="57"/>
      <c r="K2" s="55"/>
      <c r="L2" s="80"/>
    </row>
    <row r="3" spans="1:12" ht="15" x14ac:dyDescent="0.2">
      <c r="A3" s="93" t="s">
        <v>40</v>
      </c>
      <c r="B3" s="185"/>
      <c r="C3" s="448"/>
      <c r="D3" s="449"/>
      <c r="E3" s="449"/>
      <c r="F3" s="449"/>
      <c r="G3" s="449"/>
      <c r="H3" s="449"/>
      <c r="I3" s="450"/>
      <c r="J3" s="142"/>
      <c r="K3" s="446"/>
      <c r="L3" s="447"/>
    </row>
    <row r="4" spans="1:12" x14ac:dyDescent="0.2">
      <c r="A4" s="94"/>
      <c r="B4" s="186"/>
      <c r="C4" s="48"/>
      <c r="D4" s="48"/>
      <c r="E4" s="48"/>
      <c r="F4" s="48"/>
      <c r="G4" s="48"/>
      <c r="H4" s="48"/>
      <c r="I4" s="42"/>
      <c r="J4" s="43"/>
      <c r="K4" s="44"/>
      <c r="L4" s="95"/>
    </row>
    <row r="5" spans="1:12" x14ac:dyDescent="0.2">
      <c r="A5" s="93" t="s">
        <v>41</v>
      </c>
      <c r="B5" s="185"/>
      <c r="C5" s="475"/>
      <c r="D5" s="476"/>
      <c r="E5" s="48"/>
      <c r="F5" s="44"/>
      <c r="G5" s="45"/>
      <c r="H5" s="472"/>
      <c r="I5" s="472"/>
      <c r="J5" s="472"/>
      <c r="K5" s="473"/>
      <c r="L5" s="474"/>
    </row>
    <row r="6" spans="1:12" x14ac:dyDescent="0.2">
      <c r="A6" s="93"/>
      <c r="B6" s="185"/>
      <c r="C6" s="59"/>
      <c r="D6" s="59"/>
      <c r="E6" s="48"/>
      <c r="F6" s="44"/>
      <c r="G6" s="45"/>
      <c r="H6" s="142"/>
      <c r="I6" s="63"/>
      <c r="J6" s="142"/>
      <c r="K6" s="79"/>
      <c r="L6" s="96"/>
    </row>
    <row r="7" spans="1:12" x14ac:dyDescent="0.2">
      <c r="A7" s="93" t="s">
        <v>42</v>
      </c>
      <c r="B7" s="185"/>
      <c r="C7" s="454"/>
      <c r="D7" s="455"/>
      <c r="E7" s="455"/>
      <c r="F7" s="455"/>
      <c r="G7" s="455"/>
      <c r="H7" s="455"/>
      <c r="I7" s="455"/>
      <c r="J7" s="455"/>
      <c r="K7" s="455"/>
      <c r="L7" s="456"/>
    </row>
    <row r="8" spans="1:12" x14ac:dyDescent="0.2">
      <c r="A8" s="93"/>
      <c r="B8" s="185"/>
      <c r="C8" s="457"/>
      <c r="D8" s="458"/>
      <c r="E8" s="458"/>
      <c r="F8" s="458"/>
      <c r="G8" s="458"/>
      <c r="H8" s="458"/>
      <c r="I8" s="458"/>
      <c r="J8" s="458"/>
      <c r="K8" s="458"/>
      <c r="L8" s="459"/>
    </row>
    <row r="9" spans="1:12" x14ac:dyDescent="0.2">
      <c r="A9" s="93"/>
      <c r="B9" s="185"/>
      <c r="C9" s="457"/>
      <c r="D9" s="458"/>
      <c r="E9" s="458"/>
      <c r="F9" s="458"/>
      <c r="G9" s="458"/>
      <c r="H9" s="458"/>
      <c r="I9" s="458"/>
      <c r="J9" s="458"/>
      <c r="K9" s="458"/>
      <c r="L9" s="459"/>
    </row>
    <row r="10" spans="1:12" x14ac:dyDescent="0.2">
      <c r="A10" s="93"/>
      <c r="B10" s="185"/>
      <c r="C10" s="457"/>
      <c r="D10" s="458"/>
      <c r="E10" s="458"/>
      <c r="F10" s="458"/>
      <c r="G10" s="458"/>
      <c r="H10" s="458"/>
      <c r="I10" s="458"/>
      <c r="J10" s="458"/>
      <c r="K10" s="458"/>
      <c r="L10" s="459"/>
    </row>
    <row r="11" spans="1:12" x14ac:dyDescent="0.2">
      <c r="A11" s="93"/>
      <c r="B11" s="185"/>
      <c r="C11" s="460"/>
      <c r="D11" s="461"/>
      <c r="E11" s="461"/>
      <c r="F11" s="461"/>
      <c r="G11" s="461"/>
      <c r="H11" s="461"/>
      <c r="I11" s="461"/>
      <c r="J11" s="461"/>
      <c r="K11" s="461"/>
      <c r="L11" s="462"/>
    </row>
    <row r="12" spans="1:12" x14ac:dyDescent="0.2">
      <c r="A12" s="97"/>
      <c r="B12" s="187"/>
      <c r="C12" s="47"/>
      <c r="D12" s="47"/>
      <c r="E12" s="47"/>
      <c r="F12" s="47"/>
      <c r="G12" s="47"/>
      <c r="H12" s="47"/>
      <c r="I12" s="61"/>
      <c r="J12" s="50"/>
      <c r="K12" s="47"/>
      <c r="L12" s="98"/>
    </row>
    <row r="13" spans="1:12" ht="30" customHeight="1" x14ac:dyDescent="0.2">
      <c r="A13" s="513" t="s">
        <v>147</v>
      </c>
      <c r="B13" s="188"/>
      <c r="C13" s="59"/>
      <c r="D13" s="59"/>
      <c r="E13" s="51"/>
      <c r="F13" s="51"/>
      <c r="G13" s="51"/>
      <c r="H13" s="51"/>
      <c r="I13" s="60"/>
      <c r="J13" s="51"/>
      <c r="K13" s="51"/>
      <c r="L13" s="99"/>
    </row>
    <row r="14" spans="1:12" x14ac:dyDescent="0.2">
      <c r="A14" s="93" t="s">
        <v>120</v>
      </c>
      <c r="B14" s="185"/>
      <c r="C14" s="59"/>
      <c r="D14" s="59"/>
      <c r="E14" s="59"/>
      <c r="F14" s="59"/>
      <c r="G14" s="59"/>
      <c r="H14" s="59"/>
      <c r="I14" s="143"/>
      <c r="J14" s="59"/>
      <c r="K14" s="59"/>
      <c r="L14" s="100"/>
    </row>
    <row r="15" spans="1:12" ht="54.75" customHeight="1" x14ac:dyDescent="0.2">
      <c r="A15" s="404" t="s">
        <v>148</v>
      </c>
      <c r="B15" s="405"/>
      <c r="C15" s="62">
        <v>0.3</v>
      </c>
      <c r="D15" s="46"/>
      <c r="E15" s="477"/>
      <c r="F15" s="478"/>
      <c r="G15" s="478"/>
      <c r="H15" s="478"/>
      <c r="I15" s="478"/>
      <c r="J15" s="478"/>
      <c r="K15" s="478"/>
      <c r="L15" s="479"/>
    </row>
    <row r="16" spans="1:12" ht="54.75" customHeight="1" x14ac:dyDescent="0.2">
      <c r="A16" s="406" t="s">
        <v>149</v>
      </c>
      <c r="B16" s="407"/>
      <c r="C16" s="219">
        <v>0.5</v>
      </c>
      <c r="D16" s="46"/>
      <c r="E16" s="480"/>
      <c r="F16" s="481"/>
      <c r="G16" s="481"/>
      <c r="H16" s="481"/>
      <c r="I16" s="481"/>
      <c r="J16" s="481"/>
      <c r="K16" s="481"/>
      <c r="L16" s="482"/>
    </row>
    <row r="17" spans="1:12" ht="54.75" customHeight="1" x14ac:dyDescent="0.2">
      <c r="A17" s="408" t="s">
        <v>150</v>
      </c>
      <c r="B17" s="409"/>
      <c r="C17" s="126">
        <v>0.6</v>
      </c>
      <c r="D17" s="46"/>
      <c r="E17" s="483"/>
      <c r="F17" s="484"/>
      <c r="G17" s="484"/>
      <c r="H17" s="484"/>
      <c r="I17" s="484"/>
      <c r="J17" s="484"/>
      <c r="K17" s="484"/>
      <c r="L17" s="485"/>
    </row>
    <row r="18" spans="1:12" ht="18" customHeight="1" x14ac:dyDescent="0.2">
      <c r="A18" s="101"/>
      <c r="B18" s="189"/>
      <c r="C18" s="37"/>
      <c r="D18" s="38"/>
      <c r="E18" s="49"/>
      <c r="F18" s="39"/>
      <c r="G18" s="40"/>
      <c r="H18" s="41"/>
      <c r="I18" s="42"/>
      <c r="J18" s="41"/>
      <c r="K18" s="39"/>
      <c r="L18" s="81"/>
    </row>
    <row r="19" spans="1:12" s="3" customFormat="1" ht="14.25" customHeight="1" thickBot="1" x14ac:dyDescent="0.25">
      <c r="A19" s="102"/>
      <c r="B19" s="190"/>
      <c r="C19" s="86"/>
      <c r="D19" s="86"/>
      <c r="E19" s="86"/>
      <c r="F19" s="86"/>
      <c r="G19" s="86"/>
      <c r="H19" s="86"/>
      <c r="I19" s="103"/>
      <c r="J19" s="86"/>
      <c r="K19" s="86"/>
      <c r="L19" s="104"/>
    </row>
    <row r="20" spans="1:12" s="2" customFormat="1" ht="49.5" customHeight="1" thickBot="1" x14ac:dyDescent="0.25">
      <c r="A20" s="169" t="s">
        <v>43</v>
      </c>
      <c r="B20" s="191"/>
      <c r="C20" s="127" t="s">
        <v>44</v>
      </c>
      <c r="D20" s="128" t="s">
        <v>45</v>
      </c>
      <c r="E20" s="451" t="s">
        <v>46</v>
      </c>
      <c r="F20" s="452"/>
      <c r="G20" s="453"/>
      <c r="H20" s="131" t="s">
        <v>78</v>
      </c>
      <c r="I20" s="129" t="s">
        <v>47</v>
      </c>
      <c r="J20" s="130" t="s">
        <v>279</v>
      </c>
      <c r="K20" s="132" t="s">
        <v>48</v>
      </c>
      <c r="L20" s="133" t="s">
        <v>151</v>
      </c>
    </row>
    <row r="21" spans="1:12" customFormat="1" ht="15" customHeight="1" x14ac:dyDescent="0.2">
      <c r="A21" s="414" t="s">
        <v>49</v>
      </c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6"/>
    </row>
    <row r="22" spans="1:12" customFormat="1" ht="15" customHeight="1" x14ac:dyDescent="0.25">
      <c r="A22" s="147" t="s">
        <v>87</v>
      </c>
      <c r="B22" s="192"/>
      <c r="C22" s="144"/>
      <c r="D22" s="144"/>
      <c r="E22" s="144"/>
      <c r="F22" s="144"/>
      <c r="G22" s="144"/>
      <c r="H22" s="144"/>
      <c r="I22" s="144"/>
      <c r="J22" s="144"/>
      <c r="K22" s="145"/>
      <c r="L22" s="146"/>
    </row>
    <row r="23" spans="1:12" s="4" customFormat="1" ht="9.9499999999999993" customHeight="1" x14ac:dyDescent="0.2">
      <c r="A23" s="463" t="s">
        <v>36</v>
      </c>
      <c r="B23" s="161"/>
      <c r="C23" s="76" t="s">
        <v>51</v>
      </c>
      <c r="D23" s="15" t="s">
        <v>11</v>
      </c>
      <c r="E23" s="22">
        <v>322276</v>
      </c>
      <c r="F23" s="16">
        <v>615125</v>
      </c>
      <c r="G23" s="65">
        <v>4</v>
      </c>
      <c r="H23" s="466">
        <v>49.9</v>
      </c>
      <c r="I23" s="431">
        <f>$C$15</f>
        <v>0.3</v>
      </c>
      <c r="J23" s="469">
        <f>SUM(H23-(H23*I23))</f>
        <v>34.93</v>
      </c>
      <c r="K23" s="17"/>
      <c r="L23" s="71">
        <f>K23*I23</f>
        <v>0</v>
      </c>
    </row>
    <row r="24" spans="1:12" s="4" customFormat="1" ht="9.9499999999999993" customHeight="1" x14ac:dyDescent="0.2">
      <c r="A24" s="464"/>
      <c r="B24" s="162"/>
      <c r="C24" s="77" t="s">
        <v>52</v>
      </c>
      <c r="D24" s="18" t="s">
        <v>11</v>
      </c>
      <c r="E24" s="23">
        <v>322276</v>
      </c>
      <c r="F24" s="19">
        <v>615120</v>
      </c>
      <c r="G24" s="67">
        <v>9</v>
      </c>
      <c r="H24" s="467"/>
      <c r="I24" s="432"/>
      <c r="J24" s="470"/>
      <c r="K24" s="17"/>
      <c r="L24" s="71">
        <f t="shared" ref="L24:L67" si="0">K24*I24</f>
        <v>0</v>
      </c>
    </row>
    <row r="25" spans="1:12" s="4" customFormat="1" ht="9.9499999999999993" customHeight="1" x14ac:dyDescent="0.2">
      <c r="A25" s="464"/>
      <c r="B25" s="162"/>
      <c r="C25" s="77" t="s">
        <v>51</v>
      </c>
      <c r="D25" s="18" t="s">
        <v>7</v>
      </c>
      <c r="E25" s="23">
        <v>322276</v>
      </c>
      <c r="F25" s="19">
        <v>615105</v>
      </c>
      <c r="G25" s="67">
        <v>6</v>
      </c>
      <c r="H25" s="467"/>
      <c r="I25" s="432"/>
      <c r="J25" s="470"/>
      <c r="K25" s="17"/>
      <c r="L25" s="71">
        <f t="shared" si="0"/>
        <v>0</v>
      </c>
    </row>
    <row r="26" spans="1:12" s="4" customFormat="1" ht="10.5" customHeight="1" x14ac:dyDescent="0.2">
      <c r="A26" s="465"/>
      <c r="B26" s="163"/>
      <c r="C26" s="35" t="s">
        <v>52</v>
      </c>
      <c r="D26" s="20" t="s">
        <v>7</v>
      </c>
      <c r="E26" s="106">
        <v>322276</v>
      </c>
      <c r="F26" s="21">
        <v>615100</v>
      </c>
      <c r="G26" s="114">
        <v>1</v>
      </c>
      <c r="H26" s="468"/>
      <c r="I26" s="433"/>
      <c r="J26" s="471"/>
      <c r="K26" s="17"/>
      <c r="L26" s="71">
        <f t="shared" si="0"/>
        <v>0</v>
      </c>
    </row>
    <row r="27" spans="1:12" s="4" customFormat="1" ht="9.9499999999999993" customHeight="1" x14ac:dyDescent="0.2">
      <c r="A27" s="463" t="s">
        <v>37</v>
      </c>
      <c r="B27" s="161"/>
      <c r="C27" s="76" t="s">
        <v>51</v>
      </c>
      <c r="D27" s="15" t="s">
        <v>11</v>
      </c>
      <c r="E27" s="22">
        <v>322276</v>
      </c>
      <c r="F27" s="16">
        <v>615225</v>
      </c>
      <c r="G27" s="65">
        <v>1</v>
      </c>
      <c r="H27" s="466">
        <v>49.9</v>
      </c>
      <c r="I27" s="431">
        <f>$C$15</f>
        <v>0.3</v>
      </c>
      <c r="J27" s="469">
        <f>SUM(H27-(H27*I27))</f>
        <v>34.93</v>
      </c>
      <c r="K27" s="17"/>
      <c r="L27" s="71">
        <f t="shared" si="0"/>
        <v>0</v>
      </c>
    </row>
    <row r="28" spans="1:12" s="4" customFormat="1" ht="9.9499999999999993" customHeight="1" x14ac:dyDescent="0.2">
      <c r="A28" s="464"/>
      <c r="B28" s="162"/>
      <c r="C28" s="77" t="s">
        <v>52</v>
      </c>
      <c r="D28" s="18" t="s">
        <v>11</v>
      </c>
      <c r="E28" s="23">
        <v>322276</v>
      </c>
      <c r="F28" s="19">
        <v>615220</v>
      </c>
      <c r="G28" s="67">
        <v>6</v>
      </c>
      <c r="H28" s="467"/>
      <c r="I28" s="432"/>
      <c r="J28" s="470"/>
      <c r="K28" s="17"/>
      <c r="L28" s="71">
        <f t="shared" si="0"/>
        <v>0</v>
      </c>
    </row>
    <row r="29" spans="1:12" s="4" customFormat="1" ht="9.9499999999999993" customHeight="1" x14ac:dyDescent="0.2">
      <c r="A29" s="464"/>
      <c r="B29" s="162"/>
      <c r="C29" s="77" t="s">
        <v>51</v>
      </c>
      <c r="D29" s="18" t="s">
        <v>7</v>
      </c>
      <c r="E29" s="23">
        <v>322276</v>
      </c>
      <c r="F29" s="19">
        <v>615205</v>
      </c>
      <c r="G29" s="67">
        <v>3</v>
      </c>
      <c r="H29" s="467"/>
      <c r="I29" s="432"/>
      <c r="J29" s="470"/>
      <c r="K29" s="17"/>
      <c r="L29" s="71">
        <f t="shared" si="0"/>
        <v>0</v>
      </c>
    </row>
    <row r="30" spans="1:12" s="4" customFormat="1" ht="10.5" customHeight="1" x14ac:dyDescent="0.2">
      <c r="A30" s="465"/>
      <c r="B30" s="163"/>
      <c r="C30" s="35" t="s">
        <v>52</v>
      </c>
      <c r="D30" s="20" t="s">
        <v>7</v>
      </c>
      <c r="E30" s="106">
        <v>322276</v>
      </c>
      <c r="F30" s="21">
        <v>615200</v>
      </c>
      <c r="G30" s="114">
        <v>8</v>
      </c>
      <c r="H30" s="468"/>
      <c r="I30" s="433"/>
      <c r="J30" s="471"/>
      <c r="K30" s="17"/>
      <c r="L30" s="71">
        <f t="shared" si="0"/>
        <v>0</v>
      </c>
    </row>
    <row r="31" spans="1:12" s="4" customFormat="1" ht="9.9499999999999993" customHeight="1" x14ac:dyDescent="0.2">
      <c r="A31" s="463" t="s">
        <v>38</v>
      </c>
      <c r="B31" s="161"/>
      <c r="C31" s="76" t="s">
        <v>51</v>
      </c>
      <c r="D31" s="15" t="s">
        <v>11</v>
      </c>
      <c r="E31" s="22">
        <v>322276</v>
      </c>
      <c r="F31" s="16">
        <v>615325</v>
      </c>
      <c r="G31" s="65">
        <v>8</v>
      </c>
      <c r="H31" s="466">
        <v>49.9</v>
      </c>
      <c r="I31" s="431">
        <f>$C$15</f>
        <v>0.3</v>
      </c>
      <c r="J31" s="469">
        <f>SUM(H31-(H31*I31))</f>
        <v>34.93</v>
      </c>
      <c r="K31" s="17"/>
      <c r="L31" s="71">
        <f t="shared" si="0"/>
        <v>0</v>
      </c>
    </row>
    <row r="32" spans="1:12" s="4" customFormat="1" ht="9.9499999999999993" customHeight="1" x14ac:dyDescent="0.2">
      <c r="A32" s="464"/>
      <c r="B32" s="162"/>
      <c r="C32" s="77" t="s">
        <v>52</v>
      </c>
      <c r="D32" s="18" t="s">
        <v>11</v>
      </c>
      <c r="E32" s="23">
        <v>322276</v>
      </c>
      <c r="F32" s="19">
        <v>615320</v>
      </c>
      <c r="G32" s="67">
        <v>3</v>
      </c>
      <c r="H32" s="467"/>
      <c r="I32" s="432"/>
      <c r="J32" s="470"/>
      <c r="K32" s="17"/>
      <c r="L32" s="71">
        <f t="shared" si="0"/>
        <v>0</v>
      </c>
    </row>
    <row r="33" spans="1:12" s="4" customFormat="1" ht="9.9499999999999993" customHeight="1" x14ac:dyDescent="0.2">
      <c r="A33" s="464"/>
      <c r="B33" s="162"/>
      <c r="C33" s="77" t="s">
        <v>51</v>
      </c>
      <c r="D33" s="18" t="s">
        <v>7</v>
      </c>
      <c r="E33" s="23">
        <v>322276</v>
      </c>
      <c r="F33" s="19">
        <v>615305</v>
      </c>
      <c r="G33" s="67">
        <v>0</v>
      </c>
      <c r="H33" s="467"/>
      <c r="I33" s="432"/>
      <c r="J33" s="470"/>
      <c r="K33" s="17"/>
      <c r="L33" s="71">
        <f t="shared" si="0"/>
        <v>0</v>
      </c>
    </row>
    <row r="34" spans="1:12" s="4" customFormat="1" ht="10.5" customHeight="1" x14ac:dyDescent="0.2">
      <c r="A34" s="465"/>
      <c r="B34" s="163"/>
      <c r="C34" s="35" t="s">
        <v>52</v>
      </c>
      <c r="D34" s="20" t="s">
        <v>7</v>
      </c>
      <c r="E34" s="106">
        <v>322276</v>
      </c>
      <c r="F34" s="21">
        <v>615300</v>
      </c>
      <c r="G34" s="114">
        <v>5</v>
      </c>
      <c r="H34" s="468"/>
      <c r="I34" s="433"/>
      <c r="J34" s="471"/>
      <c r="K34" s="17"/>
      <c r="L34" s="71">
        <f t="shared" si="0"/>
        <v>0</v>
      </c>
    </row>
    <row r="35" spans="1:12" s="4" customFormat="1" ht="9.9499999999999993" customHeight="1" x14ac:dyDescent="0.2">
      <c r="A35" s="463" t="s">
        <v>39</v>
      </c>
      <c r="B35" s="161"/>
      <c r="C35" s="76" t="s">
        <v>51</v>
      </c>
      <c r="D35" s="15" t="s">
        <v>11</v>
      </c>
      <c r="E35" s="22">
        <v>322276</v>
      </c>
      <c r="F35" s="16">
        <v>615425</v>
      </c>
      <c r="G35" s="65">
        <v>5</v>
      </c>
      <c r="H35" s="466">
        <v>49.9</v>
      </c>
      <c r="I35" s="431">
        <f>$C$15</f>
        <v>0.3</v>
      </c>
      <c r="J35" s="469">
        <f>SUM(H35-(H35*I35))</f>
        <v>34.93</v>
      </c>
      <c r="K35" s="17"/>
      <c r="L35" s="71">
        <f t="shared" si="0"/>
        <v>0</v>
      </c>
    </row>
    <row r="36" spans="1:12" s="4" customFormat="1" ht="9.9499999999999993" customHeight="1" x14ac:dyDescent="0.2">
      <c r="A36" s="464"/>
      <c r="B36" s="162"/>
      <c r="C36" s="77" t="s">
        <v>52</v>
      </c>
      <c r="D36" s="18" t="s">
        <v>11</v>
      </c>
      <c r="E36" s="23">
        <v>322276</v>
      </c>
      <c r="F36" s="19">
        <v>615420</v>
      </c>
      <c r="G36" s="67">
        <v>0</v>
      </c>
      <c r="H36" s="467"/>
      <c r="I36" s="432"/>
      <c r="J36" s="470"/>
      <c r="K36" s="17"/>
      <c r="L36" s="71">
        <f t="shared" si="0"/>
        <v>0</v>
      </c>
    </row>
    <row r="37" spans="1:12" s="4" customFormat="1" ht="9.9499999999999993" customHeight="1" x14ac:dyDescent="0.2">
      <c r="A37" s="464"/>
      <c r="B37" s="162"/>
      <c r="C37" s="77" t="s">
        <v>51</v>
      </c>
      <c r="D37" s="18" t="s">
        <v>7</v>
      </c>
      <c r="E37" s="23">
        <v>322276</v>
      </c>
      <c r="F37" s="19">
        <v>615405</v>
      </c>
      <c r="G37" s="67">
        <v>7</v>
      </c>
      <c r="H37" s="467"/>
      <c r="I37" s="432"/>
      <c r="J37" s="470"/>
      <c r="K37" s="17"/>
      <c r="L37" s="71">
        <f t="shared" si="0"/>
        <v>0</v>
      </c>
    </row>
    <row r="38" spans="1:12" s="4" customFormat="1" ht="10.5" customHeight="1" x14ac:dyDescent="0.2">
      <c r="A38" s="465"/>
      <c r="B38" s="163"/>
      <c r="C38" s="35" t="s">
        <v>52</v>
      </c>
      <c r="D38" s="20" t="s">
        <v>7</v>
      </c>
      <c r="E38" s="106">
        <v>322276</v>
      </c>
      <c r="F38" s="21">
        <v>615400</v>
      </c>
      <c r="G38" s="114">
        <v>2</v>
      </c>
      <c r="H38" s="468"/>
      <c r="I38" s="433"/>
      <c r="J38" s="471"/>
      <c r="K38" s="17"/>
      <c r="L38" s="71">
        <f t="shared" si="0"/>
        <v>0</v>
      </c>
    </row>
    <row r="39" spans="1:12" s="4" customFormat="1" ht="18" customHeight="1" x14ac:dyDescent="0.25">
      <c r="A39" s="147" t="s">
        <v>88</v>
      </c>
      <c r="B39" s="192"/>
      <c r="C39" s="144"/>
      <c r="D39" s="144"/>
      <c r="E39" s="144"/>
      <c r="F39" s="144"/>
      <c r="G39" s="144"/>
      <c r="H39" s="144"/>
      <c r="I39" s="144"/>
      <c r="J39" s="144"/>
      <c r="K39" s="145"/>
      <c r="L39" s="146"/>
    </row>
    <row r="40" spans="1:12" s="4" customFormat="1" ht="9.9499999999999993" customHeight="1" x14ac:dyDescent="0.2">
      <c r="A40" s="463" t="s">
        <v>32</v>
      </c>
      <c r="B40" s="164"/>
      <c r="C40" s="76" t="s">
        <v>51</v>
      </c>
      <c r="D40" s="15" t="s">
        <v>11</v>
      </c>
      <c r="E40" s="22">
        <v>322276</v>
      </c>
      <c r="F40" s="16">
        <v>613425</v>
      </c>
      <c r="G40" s="210">
        <v>7</v>
      </c>
      <c r="H40" s="466">
        <v>39.9</v>
      </c>
      <c r="I40" s="431">
        <f>$C$15</f>
        <v>0.3</v>
      </c>
      <c r="J40" s="469">
        <f>H40-(H40*$I$41)</f>
        <v>39.9</v>
      </c>
      <c r="K40" s="17"/>
      <c r="L40" s="71">
        <f t="shared" si="0"/>
        <v>0</v>
      </c>
    </row>
    <row r="41" spans="1:12" s="4" customFormat="1" ht="9.9499999999999993" customHeight="1" x14ac:dyDescent="0.2">
      <c r="A41" s="491"/>
      <c r="B41" s="165"/>
      <c r="C41" s="77" t="s">
        <v>52</v>
      </c>
      <c r="D41" s="18" t="s">
        <v>11</v>
      </c>
      <c r="E41" s="23">
        <v>322276</v>
      </c>
      <c r="F41" s="19">
        <v>613420</v>
      </c>
      <c r="G41" s="211">
        <v>2</v>
      </c>
      <c r="H41" s="467"/>
      <c r="I41" s="432"/>
      <c r="J41" s="470"/>
      <c r="K41" s="17"/>
      <c r="L41" s="71">
        <f t="shared" si="0"/>
        <v>0</v>
      </c>
    </row>
    <row r="42" spans="1:12" s="5" customFormat="1" ht="9.9499999999999993" customHeight="1" x14ac:dyDescent="0.2">
      <c r="A42" s="491"/>
      <c r="B42" s="165"/>
      <c r="C42" s="77" t="s">
        <v>51</v>
      </c>
      <c r="D42" s="18" t="s">
        <v>7</v>
      </c>
      <c r="E42" s="23">
        <v>322276</v>
      </c>
      <c r="F42" s="19">
        <v>613405</v>
      </c>
      <c r="G42" s="211">
        <v>9</v>
      </c>
      <c r="H42" s="467"/>
      <c r="I42" s="432"/>
      <c r="J42" s="470"/>
      <c r="K42" s="17"/>
      <c r="L42" s="71">
        <f t="shared" si="0"/>
        <v>0</v>
      </c>
    </row>
    <row r="43" spans="1:12" s="5" customFormat="1" ht="9.9499999999999993" customHeight="1" x14ac:dyDescent="0.2">
      <c r="A43" s="491"/>
      <c r="B43" s="165"/>
      <c r="C43" s="35" t="s">
        <v>52</v>
      </c>
      <c r="D43" s="20" t="s">
        <v>7</v>
      </c>
      <c r="E43" s="23">
        <v>322276</v>
      </c>
      <c r="F43" s="21">
        <v>613400</v>
      </c>
      <c r="G43" s="211">
        <v>4</v>
      </c>
      <c r="H43" s="468"/>
      <c r="I43" s="433"/>
      <c r="J43" s="471"/>
      <c r="K43" s="17"/>
      <c r="L43" s="71">
        <f t="shared" si="0"/>
        <v>0</v>
      </c>
    </row>
    <row r="44" spans="1:12" s="4" customFormat="1" ht="9.9499999999999993" customHeight="1" x14ac:dyDescent="0.2">
      <c r="A44" s="463" t="s">
        <v>122</v>
      </c>
      <c r="B44" s="488" t="s">
        <v>121</v>
      </c>
      <c r="C44" s="76" t="s">
        <v>51</v>
      </c>
      <c r="D44" s="15" t="s">
        <v>11</v>
      </c>
      <c r="E44" s="22">
        <v>322276</v>
      </c>
      <c r="F44" s="19" t="s">
        <v>102</v>
      </c>
      <c r="G44" s="210">
        <v>1</v>
      </c>
      <c r="H44" s="466">
        <v>39.9</v>
      </c>
      <c r="I44" s="431">
        <f>$C$15</f>
        <v>0.3</v>
      </c>
      <c r="J44" s="469">
        <f>H44-(H44*$I$41)</f>
        <v>39.9</v>
      </c>
      <c r="K44" s="17"/>
      <c r="L44" s="71">
        <f t="shared" si="0"/>
        <v>0</v>
      </c>
    </row>
    <row r="45" spans="1:12" s="4" customFormat="1" ht="9.9499999999999993" customHeight="1" x14ac:dyDescent="0.2">
      <c r="A45" s="491"/>
      <c r="B45" s="489"/>
      <c r="C45" s="77" t="s">
        <v>52</v>
      </c>
      <c r="D45" s="18" t="s">
        <v>11</v>
      </c>
      <c r="E45" s="23">
        <v>322276</v>
      </c>
      <c r="F45" s="19" t="s">
        <v>103</v>
      </c>
      <c r="G45" s="211">
        <v>6</v>
      </c>
      <c r="H45" s="467"/>
      <c r="I45" s="432"/>
      <c r="J45" s="470"/>
      <c r="K45" s="17"/>
      <c r="L45" s="71">
        <f t="shared" si="0"/>
        <v>0</v>
      </c>
    </row>
    <row r="46" spans="1:12" s="5" customFormat="1" ht="9.9499999999999993" customHeight="1" x14ac:dyDescent="0.2">
      <c r="A46" s="491"/>
      <c r="B46" s="489"/>
      <c r="C46" s="77" t="s">
        <v>51</v>
      </c>
      <c r="D46" s="18" t="s">
        <v>7</v>
      </c>
      <c r="E46" s="23">
        <v>322276</v>
      </c>
      <c r="F46" s="19" t="s">
        <v>104</v>
      </c>
      <c r="G46" s="211">
        <v>3</v>
      </c>
      <c r="H46" s="467"/>
      <c r="I46" s="432"/>
      <c r="J46" s="470"/>
      <c r="K46" s="17"/>
      <c r="L46" s="71">
        <f t="shared" si="0"/>
        <v>0</v>
      </c>
    </row>
    <row r="47" spans="1:12" s="5" customFormat="1" ht="9.9499999999999993" customHeight="1" x14ac:dyDescent="0.2">
      <c r="A47" s="491"/>
      <c r="B47" s="490"/>
      <c r="C47" s="35" t="s">
        <v>52</v>
      </c>
      <c r="D47" s="20" t="s">
        <v>7</v>
      </c>
      <c r="E47" s="23">
        <v>322276</v>
      </c>
      <c r="F47" s="19" t="s">
        <v>105</v>
      </c>
      <c r="G47" s="211">
        <v>8</v>
      </c>
      <c r="H47" s="468"/>
      <c r="I47" s="433"/>
      <c r="J47" s="471"/>
      <c r="K47" s="17"/>
      <c r="L47" s="71">
        <f t="shared" si="0"/>
        <v>0</v>
      </c>
    </row>
    <row r="48" spans="1:12" s="4" customFormat="1" ht="9.9499999999999993" customHeight="1" x14ac:dyDescent="0.2">
      <c r="A48" s="463" t="s">
        <v>33</v>
      </c>
      <c r="B48" s="164"/>
      <c r="C48" s="76" t="s">
        <v>51</v>
      </c>
      <c r="D48" s="15" t="s">
        <v>11</v>
      </c>
      <c r="E48" s="22">
        <v>322276</v>
      </c>
      <c r="F48" s="16">
        <v>613525</v>
      </c>
      <c r="G48" s="210">
        <v>4</v>
      </c>
      <c r="H48" s="466">
        <v>39.9</v>
      </c>
      <c r="I48" s="431">
        <f>$C$15</f>
        <v>0.3</v>
      </c>
      <c r="J48" s="469">
        <f>H48-(H48*$I$41)</f>
        <v>39.9</v>
      </c>
      <c r="K48" s="17"/>
      <c r="L48" s="71">
        <f t="shared" si="0"/>
        <v>0</v>
      </c>
    </row>
    <row r="49" spans="1:12" s="4" customFormat="1" ht="9.9499999999999993" customHeight="1" x14ac:dyDescent="0.2">
      <c r="A49" s="491"/>
      <c r="B49" s="165"/>
      <c r="C49" s="77" t="s">
        <v>52</v>
      </c>
      <c r="D49" s="18" t="s">
        <v>11</v>
      </c>
      <c r="E49" s="23">
        <v>322276</v>
      </c>
      <c r="F49" s="19">
        <v>613520</v>
      </c>
      <c r="G49" s="211">
        <v>9</v>
      </c>
      <c r="H49" s="467"/>
      <c r="I49" s="432"/>
      <c r="J49" s="470"/>
      <c r="K49" s="17"/>
      <c r="L49" s="71">
        <f t="shared" si="0"/>
        <v>0</v>
      </c>
    </row>
    <row r="50" spans="1:12" s="5" customFormat="1" ht="9.9499999999999993" customHeight="1" x14ac:dyDescent="0.2">
      <c r="A50" s="491"/>
      <c r="B50" s="165"/>
      <c r="C50" s="77" t="s">
        <v>51</v>
      </c>
      <c r="D50" s="18" t="s">
        <v>7</v>
      </c>
      <c r="E50" s="23">
        <v>322276</v>
      </c>
      <c r="F50" s="19">
        <v>613505</v>
      </c>
      <c r="G50" s="211">
        <v>6</v>
      </c>
      <c r="H50" s="467"/>
      <c r="I50" s="432"/>
      <c r="J50" s="470"/>
      <c r="K50" s="17"/>
      <c r="L50" s="71">
        <f t="shared" si="0"/>
        <v>0</v>
      </c>
    </row>
    <row r="51" spans="1:12" s="5" customFormat="1" ht="9.9499999999999993" customHeight="1" x14ac:dyDescent="0.2">
      <c r="A51" s="491"/>
      <c r="B51" s="165"/>
      <c r="C51" s="153" t="s">
        <v>52</v>
      </c>
      <c r="D51" s="154" t="s">
        <v>7</v>
      </c>
      <c r="E51" s="155">
        <v>322276</v>
      </c>
      <c r="F51" s="156">
        <v>613500</v>
      </c>
      <c r="G51" s="212">
        <v>1</v>
      </c>
      <c r="H51" s="467"/>
      <c r="I51" s="432"/>
      <c r="J51" s="470"/>
      <c r="K51" s="152"/>
      <c r="L51" s="71">
        <f t="shared" si="0"/>
        <v>0</v>
      </c>
    </row>
    <row r="52" spans="1:12" s="4" customFormat="1" ht="18" customHeight="1" x14ac:dyDescent="0.25">
      <c r="A52" s="148" t="s">
        <v>89</v>
      </c>
      <c r="B52" s="193"/>
      <c r="C52" s="149"/>
      <c r="D52" s="149"/>
      <c r="E52" s="149"/>
      <c r="F52" s="149"/>
      <c r="G52" s="149"/>
      <c r="H52" s="149"/>
      <c r="I52" s="149"/>
      <c r="J52" s="149"/>
      <c r="K52" s="149"/>
      <c r="L52" s="150"/>
    </row>
    <row r="53" spans="1:12" s="4" customFormat="1" ht="9.9499999999999993" customHeight="1" x14ac:dyDescent="0.2">
      <c r="A53" s="491" t="s">
        <v>123</v>
      </c>
      <c r="B53" s="488" t="s">
        <v>121</v>
      </c>
      <c r="C53" s="115" t="s">
        <v>51</v>
      </c>
      <c r="D53" s="157" t="s">
        <v>7</v>
      </c>
      <c r="E53" s="107">
        <v>322276</v>
      </c>
      <c r="F53" s="108" t="s">
        <v>98</v>
      </c>
      <c r="G53" s="213">
        <v>1</v>
      </c>
      <c r="H53" s="467">
        <v>29.9</v>
      </c>
      <c r="I53" s="432">
        <f>$C$15</f>
        <v>0.3</v>
      </c>
      <c r="J53" s="470">
        <f>H53-(H53*$I$41)</f>
        <v>29.9</v>
      </c>
      <c r="K53" s="116"/>
      <c r="L53" s="71">
        <f t="shared" si="0"/>
        <v>0</v>
      </c>
    </row>
    <row r="54" spans="1:12" s="4" customFormat="1" ht="9.9499999999999993" customHeight="1" x14ac:dyDescent="0.2">
      <c r="A54" s="491"/>
      <c r="B54" s="489"/>
      <c r="C54" s="77" t="s">
        <v>52</v>
      </c>
      <c r="D54" s="18" t="s">
        <v>7</v>
      </c>
      <c r="E54" s="23">
        <v>322276</v>
      </c>
      <c r="F54" s="19" t="s">
        <v>99</v>
      </c>
      <c r="G54" s="211">
        <v>6</v>
      </c>
      <c r="H54" s="467"/>
      <c r="I54" s="432"/>
      <c r="J54" s="470"/>
      <c r="K54" s="17"/>
      <c r="L54" s="71">
        <f t="shared" si="0"/>
        <v>0</v>
      </c>
    </row>
    <row r="55" spans="1:12" s="5" customFormat="1" ht="9.9499999999999993" customHeight="1" x14ac:dyDescent="0.2">
      <c r="A55" s="491"/>
      <c r="B55" s="489"/>
      <c r="C55" s="77" t="s">
        <v>51</v>
      </c>
      <c r="D55" s="18" t="s">
        <v>8</v>
      </c>
      <c r="E55" s="23">
        <v>322276</v>
      </c>
      <c r="F55" s="19" t="s">
        <v>100</v>
      </c>
      <c r="G55" s="211">
        <v>3</v>
      </c>
      <c r="H55" s="467"/>
      <c r="I55" s="432"/>
      <c r="J55" s="470"/>
      <c r="K55" s="17"/>
      <c r="L55" s="71">
        <f t="shared" si="0"/>
        <v>0</v>
      </c>
    </row>
    <row r="56" spans="1:12" s="5" customFormat="1" ht="9.9499999999999993" customHeight="1" x14ac:dyDescent="0.2">
      <c r="A56" s="491"/>
      <c r="B56" s="490"/>
      <c r="C56" s="35" t="s">
        <v>52</v>
      </c>
      <c r="D56" s="20" t="s">
        <v>8</v>
      </c>
      <c r="E56" s="23">
        <v>322276</v>
      </c>
      <c r="F56" s="19" t="s">
        <v>101</v>
      </c>
      <c r="G56" s="211">
        <v>8</v>
      </c>
      <c r="H56" s="468"/>
      <c r="I56" s="433"/>
      <c r="J56" s="471"/>
      <c r="K56" s="17"/>
      <c r="L56" s="71">
        <f t="shared" si="0"/>
        <v>0</v>
      </c>
    </row>
    <row r="57" spans="1:12" s="4" customFormat="1" ht="9.9499999999999993" customHeight="1" x14ac:dyDescent="0.2">
      <c r="A57" s="463" t="s">
        <v>34</v>
      </c>
      <c r="B57" s="164"/>
      <c r="C57" s="76" t="s">
        <v>51</v>
      </c>
      <c r="D57" s="15" t="s">
        <v>7</v>
      </c>
      <c r="E57" s="22">
        <v>322276</v>
      </c>
      <c r="F57" s="16">
        <v>612105</v>
      </c>
      <c r="G57" s="210">
        <v>9</v>
      </c>
      <c r="H57" s="466">
        <v>27.9</v>
      </c>
      <c r="I57" s="431">
        <f>$C$15</f>
        <v>0.3</v>
      </c>
      <c r="J57" s="469">
        <f>H57-(H57*$I$41)</f>
        <v>27.9</v>
      </c>
      <c r="K57" s="17"/>
      <c r="L57" s="71">
        <f t="shared" si="0"/>
        <v>0</v>
      </c>
    </row>
    <row r="58" spans="1:12" s="4" customFormat="1" ht="9.9499999999999993" customHeight="1" x14ac:dyDescent="0.2">
      <c r="A58" s="491"/>
      <c r="B58" s="165"/>
      <c r="C58" s="77" t="s">
        <v>52</v>
      </c>
      <c r="D58" s="18" t="s">
        <v>7</v>
      </c>
      <c r="E58" s="23">
        <v>322276</v>
      </c>
      <c r="F58" s="19">
        <v>612100</v>
      </c>
      <c r="G58" s="211">
        <v>4</v>
      </c>
      <c r="H58" s="467"/>
      <c r="I58" s="432"/>
      <c r="J58" s="470"/>
      <c r="K58" s="17"/>
      <c r="L58" s="71">
        <f t="shared" si="0"/>
        <v>0</v>
      </c>
    </row>
    <row r="59" spans="1:12" s="5" customFormat="1" ht="9.9499999999999993" customHeight="1" x14ac:dyDescent="0.2">
      <c r="A59" s="491"/>
      <c r="B59" s="165"/>
      <c r="C59" s="77" t="s">
        <v>51</v>
      </c>
      <c r="D59" s="18" t="s">
        <v>8</v>
      </c>
      <c r="E59" s="23">
        <v>322276</v>
      </c>
      <c r="F59" s="19">
        <v>612185</v>
      </c>
      <c r="G59" s="211">
        <v>1</v>
      </c>
      <c r="H59" s="467"/>
      <c r="I59" s="432"/>
      <c r="J59" s="470"/>
      <c r="K59" s="17"/>
      <c r="L59" s="71">
        <f t="shared" si="0"/>
        <v>0</v>
      </c>
    </row>
    <row r="60" spans="1:12" s="5" customFormat="1" ht="9.9499999999999993" customHeight="1" x14ac:dyDescent="0.2">
      <c r="A60" s="491"/>
      <c r="B60" s="165"/>
      <c r="C60" s="35" t="s">
        <v>52</v>
      </c>
      <c r="D60" s="20" t="s">
        <v>8</v>
      </c>
      <c r="E60" s="23">
        <v>322276</v>
      </c>
      <c r="F60" s="21">
        <v>612180</v>
      </c>
      <c r="G60" s="211">
        <v>6</v>
      </c>
      <c r="H60" s="468"/>
      <c r="I60" s="433"/>
      <c r="J60" s="471"/>
      <c r="K60" s="17"/>
      <c r="L60" s="71">
        <f t="shared" si="0"/>
        <v>0</v>
      </c>
    </row>
    <row r="61" spans="1:12" s="4" customFormat="1" ht="9.9499999999999993" customHeight="1" x14ac:dyDescent="0.2">
      <c r="A61" s="463" t="s">
        <v>35</v>
      </c>
      <c r="B61" s="164"/>
      <c r="C61" s="76" t="s">
        <v>51</v>
      </c>
      <c r="D61" s="15" t="s">
        <v>7</v>
      </c>
      <c r="E61" s="22">
        <v>322276</v>
      </c>
      <c r="F61" s="16">
        <v>612205</v>
      </c>
      <c r="G61" s="210">
        <v>6</v>
      </c>
      <c r="H61" s="466">
        <v>27.9</v>
      </c>
      <c r="I61" s="431">
        <f>$C$15</f>
        <v>0.3</v>
      </c>
      <c r="J61" s="469">
        <f>H61-(H61*$I$41)</f>
        <v>27.9</v>
      </c>
      <c r="K61" s="17"/>
      <c r="L61" s="71">
        <f t="shared" si="0"/>
        <v>0</v>
      </c>
    </row>
    <row r="62" spans="1:12" s="4" customFormat="1" ht="9.9499999999999993" customHeight="1" x14ac:dyDescent="0.2">
      <c r="A62" s="491"/>
      <c r="B62" s="165"/>
      <c r="C62" s="77" t="s">
        <v>52</v>
      </c>
      <c r="D62" s="18" t="s">
        <v>7</v>
      </c>
      <c r="E62" s="23">
        <v>322276</v>
      </c>
      <c r="F62" s="19">
        <v>612200</v>
      </c>
      <c r="G62" s="211">
        <v>1</v>
      </c>
      <c r="H62" s="467"/>
      <c r="I62" s="432"/>
      <c r="J62" s="470"/>
      <c r="K62" s="17"/>
      <c r="L62" s="71">
        <f t="shared" si="0"/>
        <v>0</v>
      </c>
    </row>
    <row r="63" spans="1:12" s="5" customFormat="1" ht="9.9499999999999993" customHeight="1" x14ac:dyDescent="0.2">
      <c r="A63" s="491"/>
      <c r="B63" s="165"/>
      <c r="C63" s="77" t="s">
        <v>51</v>
      </c>
      <c r="D63" s="18" t="s">
        <v>8</v>
      </c>
      <c r="E63" s="23">
        <v>322276</v>
      </c>
      <c r="F63" s="19">
        <v>612285</v>
      </c>
      <c r="G63" s="211">
        <v>8</v>
      </c>
      <c r="H63" s="467"/>
      <c r="I63" s="432"/>
      <c r="J63" s="470"/>
      <c r="K63" s="17"/>
      <c r="L63" s="71">
        <f t="shared" si="0"/>
        <v>0</v>
      </c>
    </row>
    <row r="64" spans="1:12" s="5" customFormat="1" ht="9.9499999999999993" customHeight="1" x14ac:dyDescent="0.2">
      <c r="A64" s="491"/>
      <c r="B64" s="165"/>
      <c r="C64" s="153" t="s">
        <v>52</v>
      </c>
      <c r="D64" s="154" t="s">
        <v>8</v>
      </c>
      <c r="E64" s="155">
        <v>322276</v>
      </c>
      <c r="F64" s="156">
        <v>612280</v>
      </c>
      <c r="G64" s="212">
        <v>3</v>
      </c>
      <c r="H64" s="467"/>
      <c r="I64" s="432"/>
      <c r="J64" s="470"/>
      <c r="K64" s="152"/>
      <c r="L64" s="71">
        <f t="shared" si="0"/>
        <v>0</v>
      </c>
    </row>
    <row r="65" spans="1:12" s="4" customFormat="1" ht="18" customHeight="1" x14ac:dyDescent="0.25">
      <c r="A65" s="148" t="s">
        <v>113</v>
      </c>
      <c r="B65" s="193"/>
      <c r="C65" s="149"/>
      <c r="D65" s="149"/>
      <c r="E65" s="149"/>
      <c r="F65" s="149"/>
      <c r="G65" s="149"/>
      <c r="H65" s="149"/>
      <c r="I65" s="149"/>
      <c r="J65" s="149"/>
      <c r="K65" s="149"/>
      <c r="L65" s="150"/>
    </row>
    <row r="66" spans="1:12" ht="9.9499999999999993" customHeight="1" x14ac:dyDescent="0.2">
      <c r="A66" s="491" t="s">
        <v>135</v>
      </c>
      <c r="B66" s="488" t="s">
        <v>121</v>
      </c>
      <c r="C66" s="115" t="s">
        <v>51</v>
      </c>
      <c r="D66" s="157" t="s">
        <v>8</v>
      </c>
      <c r="E66" s="107">
        <v>322276</v>
      </c>
      <c r="F66" s="108" t="s">
        <v>96</v>
      </c>
      <c r="G66" s="213">
        <v>8</v>
      </c>
      <c r="H66" s="467">
        <v>19.899999999999999</v>
      </c>
      <c r="I66" s="432">
        <f>$C$15</f>
        <v>0.3</v>
      </c>
      <c r="J66" s="470">
        <f>SUM(H66-(H66*I66))</f>
        <v>13.93</v>
      </c>
      <c r="K66" s="116"/>
      <c r="L66" s="71">
        <f t="shared" si="0"/>
        <v>0</v>
      </c>
    </row>
    <row r="67" spans="1:12" ht="9.9499999999999993" customHeight="1" x14ac:dyDescent="0.2">
      <c r="A67" s="494"/>
      <c r="B67" s="490"/>
      <c r="C67" s="77" t="s">
        <v>52</v>
      </c>
      <c r="D67" s="18" t="s">
        <v>8</v>
      </c>
      <c r="E67" s="23">
        <v>322276</v>
      </c>
      <c r="F67" s="19" t="s">
        <v>97</v>
      </c>
      <c r="G67" s="211">
        <v>3</v>
      </c>
      <c r="H67" s="468"/>
      <c r="I67" s="433"/>
      <c r="J67" s="471"/>
      <c r="K67" s="17"/>
      <c r="L67" s="71">
        <f t="shared" si="0"/>
        <v>0</v>
      </c>
    </row>
    <row r="68" spans="1:12" ht="20.100000000000001" customHeight="1" thickBot="1" x14ac:dyDescent="0.25">
      <c r="A68" s="419" t="s">
        <v>60</v>
      </c>
      <c r="B68" s="420"/>
      <c r="C68" s="420"/>
      <c r="D68" s="420"/>
      <c r="E68" s="420"/>
      <c r="F68" s="420"/>
      <c r="G68" s="420"/>
      <c r="H68" s="420"/>
      <c r="I68" s="420"/>
      <c r="J68" s="420"/>
      <c r="K68" s="24">
        <f>SUM(K23:K67)</f>
        <v>0</v>
      </c>
      <c r="L68" s="72">
        <f>SUM(L23:L67)</f>
        <v>0</v>
      </c>
    </row>
    <row r="69" spans="1:12" customFormat="1" ht="15" customHeight="1" x14ac:dyDescent="0.2">
      <c r="A69" s="414" t="s">
        <v>50</v>
      </c>
      <c r="B69" s="415"/>
      <c r="C69" s="415"/>
      <c r="D69" s="415"/>
      <c r="E69" s="415"/>
      <c r="F69" s="415"/>
      <c r="G69" s="415"/>
      <c r="H69" s="415"/>
      <c r="I69" s="415"/>
      <c r="J69" s="415"/>
      <c r="K69" s="415"/>
      <c r="L69" s="416"/>
    </row>
    <row r="70" spans="1:12" s="4" customFormat="1" ht="18" customHeight="1" x14ac:dyDescent="0.25">
      <c r="A70" s="147" t="s">
        <v>114</v>
      </c>
      <c r="B70" s="192"/>
      <c r="C70" s="144"/>
      <c r="D70" s="144"/>
      <c r="E70" s="144"/>
      <c r="F70" s="144"/>
      <c r="G70" s="144"/>
      <c r="H70" s="144"/>
      <c r="I70" s="144"/>
      <c r="J70" s="144"/>
      <c r="K70" s="145"/>
      <c r="L70" s="146"/>
    </row>
    <row r="71" spans="1:12" ht="9.9499999999999993" customHeight="1" x14ac:dyDescent="0.2">
      <c r="A71" s="492" t="s">
        <v>12</v>
      </c>
      <c r="B71" s="170"/>
      <c r="C71" s="25" t="s">
        <v>53</v>
      </c>
      <c r="D71" s="64"/>
      <c r="E71" s="22">
        <v>322276</v>
      </c>
      <c r="F71" s="16">
        <v>621201</v>
      </c>
      <c r="G71" s="65">
        <v>6</v>
      </c>
      <c r="H71" s="437">
        <v>89.9</v>
      </c>
      <c r="I71" s="431">
        <f>$C$15</f>
        <v>0.3</v>
      </c>
      <c r="J71" s="428">
        <f>H71-(H71*I71)</f>
        <v>62.930000000000007</v>
      </c>
      <c r="K71" s="17"/>
      <c r="L71" s="71">
        <f t="shared" ref="L71:L98" si="1">K71*I71</f>
        <v>0</v>
      </c>
    </row>
    <row r="72" spans="1:12" ht="9.9499999999999993" customHeight="1" x14ac:dyDescent="0.2">
      <c r="A72" s="493"/>
      <c r="B72" s="162"/>
      <c r="C72" s="26" t="s">
        <v>54</v>
      </c>
      <c r="D72" s="66"/>
      <c r="E72" s="23">
        <v>322276</v>
      </c>
      <c r="F72" s="19">
        <v>621202</v>
      </c>
      <c r="G72" s="67">
        <v>3</v>
      </c>
      <c r="H72" s="438"/>
      <c r="I72" s="432"/>
      <c r="J72" s="429"/>
      <c r="K72" s="17"/>
      <c r="L72" s="71">
        <f t="shared" si="1"/>
        <v>0</v>
      </c>
    </row>
    <row r="73" spans="1:12" ht="9.9499999999999993" customHeight="1" x14ac:dyDescent="0.2">
      <c r="A73" s="493"/>
      <c r="B73" s="162"/>
      <c r="C73" s="26" t="s">
        <v>55</v>
      </c>
      <c r="D73" s="66"/>
      <c r="E73" s="23">
        <v>322276</v>
      </c>
      <c r="F73" s="19">
        <v>621203</v>
      </c>
      <c r="G73" s="67">
        <v>0</v>
      </c>
      <c r="H73" s="438"/>
      <c r="I73" s="432"/>
      <c r="J73" s="429"/>
      <c r="K73" s="17"/>
      <c r="L73" s="71">
        <f t="shared" si="1"/>
        <v>0</v>
      </c>
    </row>
    <row r="74" spans="1:12" ht="9.9499999999999993" customHeight="1" x14ac:dyDescent="0.2">
      <c r="A74" s="493"/>
      <c r="B74" s="163"/>
      <c r="C74" s="27" t="s">
        <v>56</v>
      </c>
      <c r="D74" s="117"/>
      <c r="E74" s="106">
        <v>322276</v>
      </c>
      <c r="F74" s="21">
        <v>621204</v>
      </c>
      <c r="G74" s="114">
        <v>7</v>
      </c>
      <c r="H74" s="439"/>
      <c r="I74" s="433"/>
      <c r="J74" s="430"/>
      <c r="K74" s="17"/>
      <c r="L74" s="71">
        <f t="shared" si="1"/>
        <v>0</v>
      </c>
    </row>
    <row r="75" spans="1:12" ht="9.9499999999999993" customHeight="1" x14ac:dyDescent="0.2">
      <c r="A75" s="492" t="s">
        <v>13</v>
      </c>
      <c r="B75" s="170"/>
      <c r="C75" s="25" t="s">
        <v>53</v>
      </c>
      <c r="D75" s="64"/>
      <c r="E75" s="22">
        <v>322276</v>
      </c>
      <c r="F75" s="16">
        <v>622201</v>
      </c>
      <c r="G75" s="65">
        <v>5</v>
      </c>
      <c r="H75" s="437">
        <v>79.900000000000006</v>
      </c>
      <c r="I75" s="431">
        <f>$C$15</f>
        <v>0.3</v>
      </c>
      <c r="J75" s="428">
        <f>H75-(H75*I75)</f>
        <v>55.930000000000007</v>
      </c>
      <c r="K75" s="17"/>
      <c r="L75" s="71">
        <f t="shared" si="1"/>
        <v>0</v>
      </c>
    </row>
    <row r="76" spans="1:12" ht="9.9499999999999993" customHeight="1" x14ac:dyDescent="0.2">
      <c r="A76" s="493"/>
      <c r="B76" s="162"/>
      <c r="C76" s="26" t="s">
        <v>54</v>
      </c>
      <c r="D76" s="66"/>
      <c r="E76" s="23">
        <v>322276</v>
      </c>
      <c r="F76" s="19">
        <v>622202</v>
      </c>
      <c r="G76" s="67">
        <v>2</v>
      </c>
      <c r="H76" s="438"/>
      <c r="I76" s="432"/>
      <c r="J76" s="429"/>
      <c r="K76" s="17"/>
      <c r="L76" s="71">
        <f t="shared" si="1"/>
        <v>0</v>
      </c>
    </row>
    <row r="77" spans="1:12" ht="9.9499999999999993" customHeight="1" x14ac:dyDescent="0.2">
      <c r="A77" s="493"/>
      <c r="B77" s="162"/>
      <c r="C77" s="26" t="s">
        <v>55</v>
      </c>
      <c r="D77" s="66"/>
      <c r="E77" s="23">
        <v>322276</v>
      </c>
      <c r="F77" s="19">
        <v>622203</v>
      </c>
      <c r="G77" s="67">
        <v>9</v>
      </c>
      <c r="H77" s="438"/>
      <c r="I77" s="432"/>
      <c r="J77" s="429"/>
      <c r="K77" s="17"/>
      <c r="L77" s="71">
        <f t="shared" si="1"/>
        <v>0</v>
      </c>
    </row>
    <row r="78" spans="1:12" ht="9.9499999999999993" customHeight="1" x14ac:dyDescent="0.2">
      <c r="A78" s="493"/>
      <c r="B78" s="163"/>
      <c r="C78" s="27" t="s">
        <v>56</v>
      </c>
      <c r="D78" s="117"/>
      <c r="E78" s="106">
        <v>322276</v>
      </c>
      <c r="F78" s="21">
        <v>622204</v>
      </c>
      <c r="G78" s="114">
        <v>6</v>
      </c>
      <c r="H78" s="439"/>
      <c r="I78" s="433"/>
      <c r="J78" s="430"/>
      <c r="K78" s="17"/>
      <c r="L78" s="71">
        <f t="shared" si="1"/>
        <v>0</v>
      </c>
    </row>
    <row r="79" spans="1:12" ht="9.9499999999999993" customHeight="1" x14ac:dyDescent="0.2">
      <c r="A79" s="492" t="s">
        <v>14</v>
      </c>
      <c r="B79" s="170"/>
      <c r="C79" s="25" t="s">
        <v>53</v>
      </c>
      <c r="D79" s="64"/>
      <c r="E79" s="22">
        <v>322276</v>
      </c>
      <c r="F79" s="16">
        <v>623201</v>
      </c>
      <c r="G79" s="65">
        <v>4</v>
      </c>
      <c r="H79" s="437">
        <v>119.9</v>
      </c>
      <c r="I79" s="431">
        <f>$C$15</f>
        <v>0.3</v>
      </c>
      <c r="J79" s="428">
        <f>H79-(H79*I79)</f>
        <v>83.93</v>
      </c>
      <c r="K79" s="17"/>
      <c r="L79" s="71">
        <f t="shared" si="1"/>
        <v>0</v>
      </c>
    </row>
    <row r="80" spans="1:12" ht="9.9499999999999993" customHeight="1" x14ac:dyDescent="0.2">
      <c r="A80" s="493"/>
      <c r="B80" s="162"/>
      <c r="C80" s="26" t="s">
        <v>54</v>
      </c>
      <c r="D80" s="66"/>
      <c r="E80" s="23">
        <v>322276</v>
      </c>
      <c r="F80" s="19">
        <v>623202</v>
      </c>
      <c r="G80" s="67">
        <v>1</v>
      </c>
      <c r="H80" s="438"/>
      <c r="I80" s="432"/>
      <c r="J80" s="429"/>
      <c r="K80" s="17"/>
      <c r="L80" s="71">
        <f t="shared" si="1"/>
        <v>0</v>
      </c>
    </row>
    <row r="81" spans="1:12" ht="9.9499999999999993" customHeight="1" x14ac:dyDescent="0.2">
      <c r="A81" s="493"/>
      <c r="B81" s="162"/>
      <c r="C81" s="26" t="s">
        <v>55</v>
      </c>
      <c r="D81" s="66"/>
      <c r="E81" s="23">
        <v>322276</v>
      </c>
      <c r="F81" s="19">
        <v>623203</v>
      </c>
      <c r="G81" s="67">
        <v>8</v>
      </c>
      <c r="H81" s="438"/>
      <c r="I81" s="432"/>
      <c r="J81" s="429"/>
      <c r="K81" s="17"/>
      <c r="L81" s="71">
        <f t="shared" si="1"/>
        <v>0</v>
      </c>
    </row>
    <row r="82" spans="1:12" ht="9.9499999999999993" customHeight="1" x14ac:dyDescent="0.2">
      <c r="A82" s="493"/>
      <c r="B82" s="163"/>
      <c r="C82" s="27" t="s">
        <v>56</v>
      </c>
      <c r="D82" s="117"/>
      <c r="E82" s="106">
        <v>322276</v>
      </c>
      <c r="F82" s="21">
        <v>623204</v>
      </c>
      <c r="G82" s="114">
        <v>5</v>
      </c>
      <c r="H82" s="439"/>
      <c r="I82" s="433"/>
      <c r="J82" s="430"/>
      <c r="K82" s="17"/>
      <c r="L82" s="71">
        <f t="shared" si="1"/>
        <v>0</v>
      </c>
    </row>
    <row r="83" spans="1:12" ht="9.9499999999999993" customHeight="1" x14ac:dyDescent="0.2">
      <c r="A83" s="492" t="s">
        <v>15</v>
      </c>
      <c r="B83" s="170"/>
      <c r="C83" s="25" t="s">
        <v>53</v>
      </c>
      <c r="D83" s="64"/>
      <c r="E83" s="22">
        <v>322276</v>
      </c>
      <c r="F83" s="16">
        <v>624201</v>
      </c>
      <c r="G83" s="65">
        <v>3</v>
      </c>
      <c r="H83" s="437">
        <v>99.9</v>
      </c>
      <c r="I83" s="431">
        <f>$C$15</f>
        <v>0.3</v>
      </c>
      <c r="J83" s="428">
        <f>H83-(H83*I83)</f>
        <v>69.930000000000007</v>
      </c>
      <c r="K83" s="17"/>
      <c r="L83" s="71">
        <f t="shared" si="1"/>
        <v>0</v>
      </c>
    </row>
    <row r="84" spans="1:12" ht="9.9499999999999993" customHeight="1" x14ac:dyDescent="0.2">
      <c r="A84" s="493"/>
      <c r="B84" s="162"/>
      <c r="C84" s="26" t="s">
        <v>54</v>
      </c>
      <c r="D84" s="66"/>
      <c r="E84" s="23">
        <v>322276</v>
      </c>
      <c r="F84" s="19">
        <v>624202</v>
      </c>
      <c r="G84" s="67">
        <v>0</v>
      </c>
      <c r="H84" s="438"/>
      <c r="I84" s="432"/>
      <c r="J84" s="429"/>
      <c r="K84" s="17"/>
      <c r="L84" s="71">
        <f t="shared" si="1"/>
        <v>0</v>
      </c>
    </row>
    <row r="85" spans="1:12" ht="9.9499999999999993" customHeight="1" x14ac:dyDescent="0.2">
      <c r="A85" s="493"/>
      <c r="B85" s="162"/>
      <c r="C85" s="26" t="s">
        <v>55</v>
      </c>
      <c r="D85" s="66"/>
      <c r="E85" s="23">
        <v>322276</v>
      </c>
      <c r="F85" s="19">
        <v>624203</v>
      </c>
      <c r="G85" s="67">
        <v>7</v>
      </c>
      <c r="H85" s="438"/>
      <c r="I85" s="432"/>
      <c r="J85" s="429"/>
      <c r="K85" s="17"/>
      <c r="L85" s="71">
        <f t="shared" si="1"/>
        <v>0</v>
      </c>
    </row>
    <row r="86" spans="1:12" ht="9.9499999999999993" customHeight="1" x14ac:dyDescent="0.2">
      <c r="A86" s="493"/>
      <c r="B86" s="163"/>
      <c r="C86" s="27" t="s">
        <v>56</v>
      </c>
      <c r="D86" s="117"/>
      <c r="E86" s="106">
        <v>322276</v>
      </c>
      <c r="F86" s="21">
        <v>624204</v>
      </c>
      <c r="G86" s="114">
        <v>4</v>
      </c>
      <c r="H86" s="439"/>
      <c r="I86" s="433"/>
      <c r="J86" s="430"/>
      <c r="K86" s="17"/>
      <c r="L86" s="71">
        <f t="shared" si="1"/>
        <v>0</v>
      </c>
    </row>
    <row r="87" spans="1:12" ht="9.9499999999999993" customHeight="1" x14ac:dyDescent="0.2">
      <c r="A87" s="492" t="s">
        <v>16</v>
      </c>
      <c r="B87" s="170"/>
      <c r="C87" s="25" t="s">
        <v>53</v>
      </c>
      <c r="D87" s="64"/>
      <c r="E87" s="22">
        <v>322276</v>
      </c>
      <c r="F87" s="16">
        <v>625201</v>
      </c>
      <c r="G87" s="65">
        <v>2</v>
      </c>
      <c r="H87" s="437">
        <v>89.9</v>
      </c>
      <c r="I87" s="431">
        <f>$C$15</f>
        <v>0.3</v>
      </c>
      <c r="J87" s="428">
        <f>H87-(H87*I87)</f>
        <v>62.930000000000007</v>
      </c>
      <c r="K87" s="17"/>
      <c r="L87" s="71">
        <f t="shared" si="1"/>
        <v>0</v>
      </c>
    </row>
    <row r="88" spans="1:12" ht="9.9499999999999993" customHeight="1" x14ac:dyDescent="0.2">
      <c r="A88" s="493"/>
      <c r="B88" s="162"/>
      <c r="C88" s="26" t="s">
        <v>54</v>
      </c>
      <c r="D88" s="66"/>
      <c r="E88" s="23">
        <v>322276</v>
      </c>
      <c r="F88" s="19">
        <v>625202</v>
      </c>
      <c r="G88" s="67">
        <v>9</v>
      </c>
      <c r="H88" s="438"/>
      <c r="I88" s="432"/>
      <c r="J88" s="429"/>
      <c r="K88" s="17"/>
      <c r="L88" s="71">
        <f t="shared" si="1"/>
        <v>0</v>
      </c>
    </row>
    <row r="89" spans="1:12" ht="9.9499999999999993" customHeight="1" x14ac:dyDescent="0.2">
      <c r="A89" s="493"/>
      <c r="B89" s="162"/>
      <c r="C89" s="26" t="s">
        <v>55</v>
      </c>
      <c r="D89" s="66"/>
      <c r="E89" s="23">
        <v>322276</v>
      </c>
      <c r="F89" s="19">
        <v>625203</v>
      </c>
      <c r="G89" s="67">
        <v>6</v>
      </c>
      <c r="H89" s="438"/>
      <c r="I89" s="432"/>
      <c r="J89" s="429"/>
      <c r="K89" s="17"/>
      <c r="L89" s="71">
        <f t="shared" si="1"/>
        <v>0</v>
      </c>
    </row>
    <row r="90" spans="1:12" ht="9.9499999999999993" customHeight="1" x14ac:dyDescent="0.2">
      <c r="A90" s="493"/>
      <c r="B90" s="163"/>
      <c r="C90" s="27" t="s">
        <v>56</v>
      </c>
      <c r="D90" s="117"/>
      <c r="E90" s="106">
        <v>322276</v>
      </c>
      <c r="F90" s="21">
        <v>625204</v>
      </c>
      <c r="G90" s="114">
        <v>3</v>
      </c>
      <c r="H90" s="439"/>
      <c r="I90" s="433"/>
      <c r="J90" s="430"/>
      <c r="K90" s="17"/>
      <c r="L90" s="71">
        <f t="shared" si="1"/>
        <v>0</v>
      </c>
    </row>
    <row r="91" spans="1:12" ht="9.9499999999999993" customHeight="1" x14ac:dyDescent="0.2">
      <c r="A91" s="492" t="s">
        <v>17</v>
      </c>
      <c r="B91" s="170"/>
      <c r="C91" s="25" t="s">
        <v>53</v>
      </c>
      <c r="D91" s="64"/>
      <c r="E91" s="22">
        <v>322276</v>
      </c>
      <c r="F91" s="16">
        <v>626201</v>
      </c>
      <c r="G91" s="65">
        <v>1</v>
      </c>
      <c r="H91" s="437">
        <v>69.900000000000006</v>
      </c>
      <c r="I91" s="431">
        <f>$C$15</f>
        <v>0.3</v>
      </c>
      <c r="J91" s="428">
        <f>H91-(H91*I91)</f>
        <v>48.930000000000007</v>
      </c>
      <c r="K91" s="17"/>
      <c r="L91" s="71">
        <f t="shared" si="1"/>
        <v>0</v>
      </c>
    </row>
    <row r="92" spans="1:12" ht="9.9499999999999993" customHeight="1" x14ac:dyDescent="0.2">
      <c r="A92" s="493"/>
      <c r="B92" s="162"/>
      <c r="C92" s="26" t="s">
        <v>54</v>
      </c>
      <c r="D92" s="66"/>
      <c r="E92" s="23">
        <v>322276</v>
      </c>
      <c r="F92" s="19">
        <v>626202</v>
      </c>
      <c r="G92" s="67">
        <v>8</v>
      </c>
      <c r="H92" s="438"/>
      <c r="I92" s="432"/>
      <c r="J92" s="429"/>
      <c r="K92" s="17"/>
      <c r="L92" s="71">
        <f t="shared" si="1"/>
        <v>0</v>
      </c>
    </row>
    <row r="93" spans="1:12" ht="9.9499999999999993" customHeight="1" x14ac:dyDescent="0.2">
      <c r="A93" s="493"/>
      <c r="B93" s="162"/>
      <c r="C93" s="26" t="s">
        <v>55</v>
      </c>
      <c r="D93" s="66"/>
      <c r="E93" s="23">
        <v>322276</v>
      </c>
      <c r="F93" s="19">
        <v>626203</v>
      </c>
      <c r="G93" s="67">
        <v>5</v>
      </c>
      <c r="H93" s="438"/>
      <c r="I93" s="432"/>
      <c r="J93" s="429"/>
      <c r="K93" s="17"/>
      <c r="L93" s="71">
        <f t="shared" si="1"/>
        <v>0</v>
      </c>
    </row>
    <row r="94" spans="1:12" ht="9.9499999999999993" customHeight="1" x14ac:dyDescent="0.2">
      <c r="A94" s="493"/>
      <c r="B94" s="163"/>
      <c r="C94" s="27" t="s">
        <v>56</v>
      </c>
      <c r="D94" s="117"/>
      <c r="E94" s="106">
        <v>322276</v>
      </c>
      <c r="F94" s="21">
        <v>626204</v>
      </c>
      <c r="G94" s="114">
        <v>2</v>
      </c>
      <c r="H94" s="439"/>
      <c r="I94" s="433"/>
      <c r="J94" s="430"/>
      <c r="K94" s="17"/>
      <c r="L94" s="71">
        <f t="shared" si="1"/>
        <v>0</v>
      </c>
    </row>
    <row r="95" spans="1:12" ht="9.9499999999999993" customHeight="1" x14ac:dyDescent="0.2">
      <c r="A95" s="492" t="s">
        <v>24</v>
      </c>
      <c r="B95" s="170"/>
      <c r="C95" s="25" t="s">
        <v>57</v>
      </c>
      <c r="D95" s="64"/>
      <c r="E95" s="22">
        <v>322276</v>
      </c>
      <c r="F95" s="16">
        <v>627201</v>
      </c>
      <c r="G95" s="65">
        <v>0</v>
      </c>
      <c r="H95" s="437">
        <v>49.9</v>
      </c>
      <c r="I95" s="431">
        <f>$C$15</f>
        <v>0.3</v>
      </c>
      <c r="J95" s="428">
        <f>H95-(H95*I95)</f>
        <v>34.93</v>
      </c>
      <c r="K95" s="17"/>
      <c r="L95" s="71">
        <f t="shared" si="1"/>
        <v>0</v>
      </c>
    </row>
    <row r="96" spans="1:12" ht="9.9499999999999993" customHeight="1" x14ac:dyDescent="0.2">
      <c r="A96" s="493"/>
      <c r="B96" s="162"/>
      <c r="C96" s="26" t="s">
        <v>54</v>
      </c>
      <c r="D96" s="66"/>
      <c r="E96" s="23">
        <v>322276</v>
      </c>
      <c r="F96" s="19">
        <v>627202</v>
      </c>
      <c r="G96" s="67">
        <v>7</v>
      </c>
      <c r="H96" s="438"/>
      <c r="I96" s="432"/>
      <c r="J96" s="429"/>
      <c r="K96" s="17"/>
      <c r="L96" s="71">
        <f t="shared" si="1"/>
        <v>0</v>
      </c>
    </row>
    <row r="97" spans="1:12" ht="9.9499999999999993" customHeight="1" x14ac:dyDescent="0.2">
      <c r="A97" s="493"/>
      <c r="B97" s="162"/>
      <c r="C97" s="26" t="s">
        <v>55</v>
      </c>
      <c r="D97" s="66"/>
      <c r="E97" s="23">
        <v>322276</v>
      </c>
      <c r="F97" s="19">
        <v>627203</v>
      </c>
      <c r="G97" s="67">
        <v>4</v>
      </c>
      <c r="H97" s="438"/>
      <c r="I97" s="432"/>
      <c r="J97" s="429"/>
      <c r="K97" s="17"/>
      <c r="L97" s="71">
        <f t="shared" si="1"/>
        <v>0</v>
      </c>
    </row>
    <row r="98" spans="1:12" ht="9.9499999999999993" customHeight="1" x14ac:dyDescent="0.2">
      <c r="A98" s="493"/>
      <c r="B98" s="163"/>
      <c r="C98" s="27" t="s">
        <v>56</v>
      </c>
      <c r="D98" s="117"/>
      <c r="E98" s="106">
        <v>322276</v>
      </c>
      <c r="F98" s="21">
        <v>627204</v>
      </c>
      <c r="G98" s="114">
        <v>1</v>
      </c>
      <c r="H98" s="439"/>
      <c r="I98" s="433"/>
      <c r="J98" s="430"/>
      <c r="K98" s="17"/>
      <c r="L98" s="71">
        <f t="shared" si="1"/>
        <v>0</v>
      </c>
    </row>
    <row r="99" spans="1:12" s="4" customFormat="1" ht="18" customHeight="1" x14ac:dyDescent="0.25">
      <c r="A99" s="148" t="s">
        <v>90</v>
      </c>
      <c r="B99" s="193"/>
      <c r="C99" s="149"/>
      <c r="D99" s="149"/>
      <c r="E99" s="149"/>
      <c r="F99" s="149"/>
      <c r="G99" s="149"/>
      <c r="H99" s="149"/>
      <c r="I99" s="149"/>
      <c r="J99" s="149"/>
      <c r="K99" s="149"/>
      <c r="L99" s="150"/>
    </row>
    <row r="100" spans="1:12" ht="17.25" customHeight="1" x14ac:dyDescent="0.2">
      <c r="A100" s="171" t="s">
        <v>124</v>
      </c>
      <c r="B100" s="194" t="s">
        <v>121</v>
      </c>
      <c r="C100" s="31" t="s">
        <v>53</v>
      </c>
      <c r="D100" s="32"/>
      <c r="E100" s="28">
        <v>322276</v>
      </c>
      <c r="F100" s="29" t="s">
        <v>106</v>
      </c>
      <c r="G100" s="109">
        <v>3</v>
      </c>
      <c r="H100" s="218">
        <v>74.900000000000006</v>
      </c>
      <c r="I100" s="203">
        <f>$C$15</f>
        <v>0.3</v>
      </c>
      <c r="J100" s="206">
        <f>H100-(H100*I100)</f>
        <v>52.430000000000007</v>
      </c>
      <c r="K100" s="116"/>
      <c r="L100" s="71">
        <f t="shared" ref="L100:L103" si="2">K100*I100</f>
        <v>0</v>
      </c>
    </row>
    <row r="101" spans="1:12" ht="14.25" customHeight="1" x14ac:dyDescent="0.2">
      <c r="A101" s="172" t="s">
        <v>126</v>
      </c>
      <c r="B101" s="195" t="s">
        <v>121</v>
      </c>
      <c r="C101" s="31" t="s">
        <v>53</v>
      </c>
      <c r="D101" s="32"/>
      <c r="E101" s="28">
        <v>322276</v>
      </c>
      <c r="F101" s="29" t="s">
        <v>107</v>
      </c>
      <c r="G101" s="109">
        <v>2</v>
      </c>
      <c r="H101" s="217">
        <v>49.9</v>
      </c>
      <c r="I101" s="202">
        <f>$C$15</f>
        <v>0.3</v>
      </c>
      <c r="J101" s="205">
        <f t="shared" ref="J101:J103" si="3">H101-(H101*I101)</f>
        <v>34.93</v>
      </c>
      <c r="K101" s="17"/>
      <c r="L101" s="71">
        <f t="shared" si="2"/>
        <v>0</v>
      </c>
    </row>
    <row r="102" spans="1:12" ht="15.75" customHeight="1" x14ac:dyDescent="0.2">
      <c r="A102" s="172" t="s">
        <v>125</v>
      </c>
      <c r="B102" s="195" t="s">
        <v>121</v>
      </c>
      <c r="C102" s="31" t="s">
        <v>53</v>
      </c>
      <c r="D102" s="32"/>
      <c r="E102" s="28">
        <v>322276</v>
      </c>
      <c r="F102" s="29" t="s">
        <v>108</v>
      </c>
      <c r="G102" s="109">
        <v>1</v>
      </c>
      <c r="H102" s="217">
        <v>49.9</v>
      </c>
      <c r="I102" s="202">
        <f>$C$15</f>
        <v>0.3</v>
      </c>
      <c r="J102" s="138">
        <f t="shared" si="3"/>
        <v>34.93</v>
      </c>
      <c r="K102" s="17"/>
      <c r="L102" s="71">
        <f t="shared" si="2"/>
        <v>0</v>
      </c>
    </row>
    <row r="103" spans="1:12" ht="15.75" customHeight="1" x14ac:dyDescent="0.2">
      <c r="A103" s="173" t="s">
        <v>127</v>
      </c>
      <c r="B103" s="195" t="s">
        <v>121</v>
      </c>
      <c r="C103" s="31" t="s">
        <v>53</v>
      </c>
      <c r="D103" s="214"/>
      <c r="E103" s="107">
        <v>322276</v>
      </c>
      <c r="F103" s="108" t="s">
        <v>109</v>
      </c>
      <c r="G103" s="213">
        <v>0</v>
      </c>
      <c r="H103" s="217">
        <v>49.9</v>
      </c>
      <c r="I103" s="202">
        <f>$C$15</f>
        <v>0.3</v>
      </c>
      <c r="J103" s="138">
        <f t="shared" si="3"/>
        <v>34.93</v>
      </c>
      <c r="K103" s="17"/>
      <c r="L103" s="71">
        <f t="shared" si="2"/>
        <v>0</v>
      </c>
    </row>
    <row r="104" spans="1:12" s="4" customFormat="1" ht="18" customHeight="1" x14ac:dyDescent="0.25">
      <c r="A104" s="148" t="s">
        <v>115</v>
      </c>
      <c r="B104" s="193"/>
      <c r="C104" s="149"/>
      <c r="D104" s="149"/>
      <c r="E104" s="149"/>
      <c r="F104" s="149"/>
      <c r="G104" s="149"/>
      <c r="H104" s="149"/>
      <c r="I104" s="149"/>
      <c r="J104" s="149"/>
      <c r="K104" s="149"/>
      <c r="L104" s="150"/>
    </row>
    <row r="105" spans="1:12" ht="16.5" customHeight="1" x14ac:dyDescent="0.2">
      <c r="A105" s="171" t="s">
        <v>128</v>
      </c>
      <c r="B105" s="194" t="s">
        <v>121</v>
      </c>
      <c r="C105" s="31" t="s">
        <v>53</v>
      </c>
      <c r="D105" s="32"/>
      <c r="E105" s="28">
        <v>322276</v>
      </c>
      <c r="F105" s="29" t="s">
        <v>110</v>
      </c>
      <c r="G105" s="109">
        <v>9</v>
      </c>
      <c r="H105" s="218">
        <v>39.9</v>
      </c>
      <c r="I105" s="203">
        <f>$C$15</f>
        <v>0.3</v>
      </c>
      <c r="J105" s="206">
        <f>H105-(H105*I105)</f>
        <v>27.93</v>
      </c>
      <c r="K105" s="116"/>
      <c r="L105" s="71">
        <f t="shared" ref="L105:L106" si="4">K105*I105</f>
        <v>0</v>
      </c>
    </row>
    <row r="106" spans="1:12" ht="16.5" customHeight="1" x14ac:dyDescent="0.2">
      <c r="A106" s="171" t="s">
        <v>129</v>
      </c>
      <c r="B106" s="195" t="s">
        <v>121</v>
      </c>
      <c r="C106" s="31" t="s">
        <v>53</v>
      </c>
      <c r="D106" s="32"/>
      <c r="E106" s="107">
        <v>322276</v>
      </c>
      <c r="F106" s="108" t="s">
        <v>111</v>
      </c>
      <c r="G106" s="213">
        <v>7</v>
      </c>
      <c r="H106" s="217">
        <v>39.9</v>
      </c>
      <c r="I106" s="202">
        <f>$C$15</f>
        <v>0.3</v>
      </c>
      <c r="J106" s="205">
        <f t="shared" ref="J106" si="5">H106-(H106*I106)</f>
        <v>27.93</v>
      </c>
      <c r="K106" s="17"/>
      <c r="L106" s="71">
        <f t="shared" si="4"/>
        <v>0</v>
      </c>
    </row>
    <row r="107" spans="1:12" s="4" customFormat="1" ht="18" customHeight="1" x14ac:dyDescent="0.25">
      <c r="A107" s="148" t="s">
        <v>116</v>
      </c>
      <c r="B107" s="193"/>
      <c r="C107" s="149"/>
      <c r="D107" s="149"/>
      <c r="E107" s="149"/>
      <c r="F107" s="149"/>
      <c r="G107" s="149"/>
      <c r="H107" s="149"/>
      <c r="I107" s="149"/>
      <c r="J107" s="149"/>
      <c r="K107" s="149"/>
      <c r="L107" s="150"/>
    </row>
    <row r="108" spans="1:12" ht="16.5" customHeight="1" x14ac:dyDescent="0.2">
      <c r="A108" s="171" t="s">
        <v>130</v>
      </c>
      <c r="B108" s="194" t="s">
        <v>121</v>
      </c>
      <c r="C108" s="31" t="s">
        <v>53</v>
      </c>
      <c r="D108" s="32"/>
      <c r="E108" s="110">
        <v>322276</v>
      </c>
      <c r="F108" s="159">
        <v>621501</v>
      </c>
      <c r="G108" s="215">
        <v>7</v>
      </c>
      <c r="H108" s="218">
        <v>39.9</v>
      </c>
      <c r="I108" s="203">
        <f>$C$15</f>
        <v>0.3</v>
      </c>
      <c r="J108" s="206">
        <f>H108-(H108*I108)</f>
        <v>27.93</v>
      </c>
      <c r="K108" s="116"/>
      <c r="L108" s="71">
        <f t="shared" ref="L108:L109" si="6">K108*I108</f>
        <v>0</v>
      </c>
    </row>
    <row r="109" spans="1:12" ht="17.25" customHeight="1" x14ac:dyDescent="0.2">
      <c r="A109" s="171" t="s">
        <v>131</v>
      </c>
      <c r="B109" s="195" t="s">
        <v>121</v>
      </c>
      <c r="C109" s="31" t="s">
        <v>53</v>
      </c>
      <c r="D109" s="32"/>
      <c r="E109" s="107">
        <v>322276</v>
      </c>
      <c r="F109" s="160">
        <v>623501</v>
      </c>
      <c r="G109" s="213">
        <v>5</v>
      </c>
      <c r="H109" s="217">
        <v>39.9</v>
      </c>
      <c r="I109" s="202">
        <f>$C$15</f>
        <v>0.3</v>
      </c>
      <c r="J109" s="205">
        <f t="shared" ref="J109" si="7">H109-(H109*I109)</f>
        <v>27.93</v>
      </c>
      <c r="K109" s="17"/>
      <c r="L109" s="71">
        <f t="shared" si="6"/>
        <v>0</v>
      </c>
    </row>
    <row r="110" spans="1:12" s="4" customFormat="1" ht="18" customHeight="1" x14ac:dyDescent="0.25">
      <c r="A110" s="148" t="s">
        <v>91</v>
      </c>
      <c r="B110" s="193"/>
      <c r="C110" s="149"/>
      <c r="D110" s="149"/>
      <c r="E110" s="149"/>
      <c r="F110" s="149"/>
      <c r="G110" s="149"/>
      <c r="H110" s="149"/>
      <c r="I110" s="149"/>
      <c r="J110" s="149"/>
      <c r="K110" s="149"/>
      <c r="L110" s="150"/>
    </row>
    <row r="111" spans="1:12" ht="12.75" customHeight="1" x14ac:dyDescent="0.2">
      <c r="A111" s="173" t="s">
        <v>25</v>
      </c>
      <c r="B111" s="170"/>
      <c r="C111" s="31" t="s">
        <v>53</v>
      </c>
      <c r="D111" s="32"/>
      <c r="E111" s="28">
        <v>322276</v>
      </c>
      <c r="F111" s="29">
        <v>621101</v>
      </c>
      <c r="G111" s="109">
        <v>9</v>
      </c>
      <c r="H111" s="140">
        <v>64.900000000000006</v>
      </c>
      <c r="I111" s="202">
        <f>$C$15</f>
        <v>0.3</v>
      </c>
      <c r="J111" s="205">
        <f>H111-(H111*I111)</f>
        <v>45.430000000000007</v>
      </c>
      <c r="K111" s="17"/>
      <c r="L111" s="71">
        <f t="shared" ref="L111:L115" si="8">K111*I111</f>
        <v>0</v>
      </c>
    </row>
    <row r="112" spans="1:12" x14ac:dyDescent="0.2">
      <c r="A112" s="173" t="s">
        <v>26</v>
      </c>
      <c r="B112" s="170"/>
      <c r="C112" s="31" t="s">
        <v>53</v>
      </c>
      <c r="D112" s="32"/>
      <c r="E112" s="28">
        <v>322276</v>
      </c>
      <c r="F112" s="29">
        <v>622101</v>
      </c>
      <c r="G112" s="109">
        <v>8</v>
      </c>
      <c r="H112" s="140">
        <v>34.9</v>
      </c>
      <c r="I112" s="202">
        <f>$C$15</f>
        <v>0.3</v>
      </c>
      <c r="J112" s="205">
        <f>H112-(H112*I112)</f>
        <v>24.43</v>
      </c>
      <c r="K112" s="17"/>
      <c r="L112" s="71">
        <f t="shared" si="8"/>
        <v>0</v>
      </c>
    </row>
    <row r="113" spans="1:12" x14ac:dyDescent="0.2">
      <c r="A113" s="173" t="s">
        <v>27</v>
      </c>
      <c r="B113" s="170"/>
      <c r="C113" s="31" t="s">
        <v>53</v>
      </c>
      <c r="D113" s="32"/>
      <c r="E113" s="28">
        <v>322276</v>
      </c>
      <c r="F113" s="29">
        <v>623101</v>
      </c>
      <c r="G113" s="109">
        <v>7</v>
      </c>
      <c r="H113" s="140">
        <v>34.9</v>
      </c>
      <c r="I113" s="139">
        <f>$C$15</f>
        <v>0.3</v>
      </c>
      <c r="J113" s="205">
        <f t="shared" ref="J113:J114" si="9">H113-(H113*I113)</f>
        <v>24.43</v>
      </c>
      <c r="K113" s="17"/>
      <c r="L113" s="71">
        <f t="shared" si="8"/>
        <v>0</v>
      </c>
    </row>
    <row r="114" spans="1:12" x14ac:dyDescent="0.2">
      <c r="A114" s="173" t="s">
        <v>28</v>
      </c>
      <c r="B114" s="170"/>
      <c r="C114" s="31" t="s">
        <v>53</v>
      </c>
      <c r="D114" s="32"/>
      <c r="E114" s="28">
        <v>322276</v>
      </c>
      <c r="F114" s="29">
        <v>624101</v>
      </c>
      <c r="G114" s="109">
        <v>6</v>
      </c>
      <c r="H114" s="140">
        <v>34.9</v>
      </c>
      <c r="I114" s="139">
        <f>$C$15</f>
        <v>0.3</v>
      </c>
      <c r="J114" s="205">
        <f t="shared" si="9"/>
        <v>24.43</v>
      </c>
      <c r="K114" s="17"/>
      <c r="L114" s="71">
        <f t="shared" si="8"/>
        <v>0</v>
      </c>
    </row>
    <row r="115" spans="1:12" x14ac:dyDescent="0.2">
      <c r="A115" s="173" t="s">
        <v>29</v>
      </c>
      <c r="B115" s="167"/>
      <c r="C115" s="31" t="s">
        <v>53</v>
      </c>
      <c r="D115" s="214"/>
      <c r="E115" s="107">
        <v>322276</v>
      </c>
      <c r="F115" s="108">
        <v>625101</v>
      </c>
      <c r="G115" s="213">
        <v>5</v>
      </c>
      <c r="H115" s="208">
        <v>34.9</v>
      </c>
      <c r="I115" s="203">
        <f>$C$15</f>
        <v>0.3</v>
      </c>
      <c r="J115" s="205">
        <f>H115-(H115*I115)</f>
        <v>24.43</v>
      </c>
      <c r="K115" s="17"/>
      <c r="L115" s="71">
        <f t="shared" si="8"/>
        <v>0</v>
      </c>
    </row>
    <row r="116" spans="1:12" ht="20.100000000000001" customHeight="1" thickBot="1" x14ac:dyDescent="0.25">
      <c r="A116" s="419" t="s">
        <v>61</v>
      </c>
      <c r="B116" s="420"/>
      <c r="C116" s="420"/>
      <c r="D116" s="420"/>
      <c r="E116" s="420"/>
      <c r="F116" s="420"/>
      <c r="G116" s="420"/>
      <c r="H116" s="420"/>
      <c r="I116" s="420"/>
      <c r="J116" s="420"/>
      <c r="K116" s="24">
        <f>SUM(K71:K115)</f>
        <v>0</v>
      </c>
      <c r="L116" s="72">
        <f>SUM(L71:L115)</f>
        <v>0</v>
      </c>
    </row>
    <row r="117" spans="1:12" customFormat="1" ht="15" customHeight="1" x14ac:dyDescent="0.2">
      <c r="A117" s="414" t="s">
        <v>58</v>
      </c>
      <c r="B117" s="415"/>
      <c r="C117" s="415"/>
      <c r="D117" s="415"/>
      <c r="E117" s="415"/>
      <c r="F117" s="415"/>
      <c r="G117" s="415"/>
      <c r="H117" s="415"/>
      <c r="I117" s="415"/>
      <c r="J117" s="415"/>
      <c r="K117" s="415"/>
      <c r="L117" s="416"/>
    </row>
    <row r="118" spans="1:12" s="14" customFormat="1" ht="15" customHeight="1" x14ac:dyDescent="0.2">
      <c r="A118" s="174" t="s">
        <v>66</v>
      </c>
      <c r="B118" s="175"/>
      <c r="C118" s="113" t="s">
        <v>53</v>
      </c>
      <c r="D118" s="36" t="s">
        <v>31</v>
      </c>
      <c r="E118" s="28">
        <v>322276</v>
      </c>
      <c r="F118" s="29">
        <v>422051</v>
      </c>
      <c r="G118" s="109">
        <v>8</v>
      </c>
      <c r="H118" s="30">
        <v>59.9</v>
      </c>
      <c r="I118" s="139">
        <f>$C$16</f>
        <v>0.5</v>
      </c>
      <c r="J118" s="138">
        <f t="shared" ref="J118" si="10">H118-(H118*I118)</f>
        <v>29.95</v>
      </c>
      <c r="K118" s="17"/>
      <c r="L118" s="71">
        <f t="shared" ref="L118" si="11">K118*I118</f>
        <v>0</v>
      </c>
    </row>
    <row r="119" spans="1:12" s="14" customFormat="1" ht="21.75" customHeight="1" thickBot="1" x14ac:dyDescent="0.25">
      <c r="A119" s="417" t="s">
        <v>62</v>
      </c>
      <c r="B119" s="418"/>
      <c r="C119" s="418"/>
      <c r="D119" s="418"/>
      <c r="E119" s="418"/>
      <c r="F119" s="418"/>
      <c r="G119" s="418"/>
      <c r="H119" s="418"/>
      <c r="I119" s="418"/>
      <c r="J119" s="418"/>
      <c r="K119" s="24">
        <f>SUM(K118:K118)</f>
        <v>0</v>
      </c>
      <c r="L119" s="72">
        <f>SUM(L118:L118)</f>
        <v>0</v>
      </c>
    </row>
    <row r="120" spans="1:12" customFormat="1" ht="15" customHeight="1" x14ac:dyDescent="0.2">
      <c r="A120" s="414" t="s">
        <v>59</v>
      </c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6"/>
    </row>
    <row r="121" spans="1:12" ht="15" customHeight="1" x14ac:dyDescent="0.2">
      <c r="A121" s="176" t="s">
        <v>112</v>
      </c>
      <c r="B121" s="175"/>
      <c r="C121" s="31" t="s">
        <v>21</v>
      </c>
      <c r="D121" s="32"/>
      <c r="E121" s="28">
        <v>322276</v>
      </c>
      <c r="F121" s="29">
        <v>672030</v>
      </c>
      <c r="G121" s="109">
        <v>6</v>
      </c>
      <c r="H121" s="30">
        <v>7.5</v>
      </c>
      <c r="I121" s="139">
        <f t="shared" ref="I121:I126" si="12">$C$16</f>
        <v>0.5</v>
      </c>
      <c r="J121" s="138">
        <f>H121-(H121*I121)</f>
        <v>3.75</v>
      </c>
      <c r="K121" s="17"/>
      <c r="L121" s="71">
        <f t="shared" ref="L121:L126" si="13">K121*I121</f>
        <v>0</v>
      </c>
    </row>
    <row r="122" spans="1:12" ht="15" customHeight="1" x14ac:dyDescent="0.2">
      <c r="A122" s="204" t="s">
        <v>67</v>
      </c>
      <c r="B122" s="167"/>
      <c r="C122" s="31" t="s">
        <v>22</v>
      </c>
      <c r="D122" s="32"/>
      <c r="E122" s="33">
        <v>322276</v>
      </c>
      <c r="F122" s="29">
        <v>209861</v>
      </c>
      <c r="G122" s="34">
        <v>4</v>
      </c>
      <c r="H122" s="30">
        <v>7.9</v>
      </c>
      <c r="I122" s="139">
        <f t="shared" si="12"/>
        <v>0.5</v>
      </c>
      <c r="J122" s="138">
        <f>H122-(H122*I122)</f>
        <v>3.95</v>
      </c>
      <c r="K122" s="17"/>
      <c r="L122" s="71">
        <f t="shared" si="13"/>
        <v>0</v>
      </c>
    </row>
    <row r="123" spans="1:12" ht="15" customHeight="1" x14ac:dyDescent="0.2">
      <c r="A123" s="176" t="s">
        <v>68</v>
      </c>
      <c r="B123" s="175"/>
      <c r="C123" s="78"/>
      <c r="D123" s="32"/>
      <c r="E123" s="28">
        <v>322276</v>
      </c>
      <c r="F123" s="29">
        <v>672020</v>
      </c>
      <c r="G123" s="109">
        <v>7</v>
      </c>
      <c r="H123" s="30">
        <v>3.9</v>
      </c>
      <c r="I123" s="139">
        <f t="shared" si="12"/>
        <v>0.5</v>
      </c>
      <c r="J123" s="138">
        <f>H123-(H123*I123)</f>
        <v>1.95</v>
      </c>
      <c r="K123" s="17"/>
      <c r="L123" s="71">
        <f t="shared" si="13"/>
        <v>0</v>
      </c>
    </row>
    <row r="124" spans="1:12" ht="15" customHeight="1" x14ac:dyDescent="0.2">
      <c r="A124" s="176" t="s">
        <v>69</v>
      </c>
      <c r="B124" s="175"/>
      <c r="C124" s="31" t="s">
        <v>70</v>
      </c>
      <c r="D124" s="32"/>
      <c r="E124" s="28">
        <v>322276</v>
      </c>
      <c r="F124" s="29">
        <v>671010</v>
      </c>
      <c r="G124" s="109">
        <v>9</v>
      </c>
      <c r="H124" s="30">
        <v>5.9</v>
      </c>
      <c r="I124" s="139">
        <f t="shared" si="12"/>
        <v>0.5</v>
      </c>
      <c r="J124" s="138">
        <f>H124-(H124*I124)</f>
        <v>2.95</v>
      </c>
      <c r="K124" s="17"/>
      <c r="L124" s="71">
        <f t="shared" si="13"/>
        <v>0</v>
      </c>
    </row>
    <row r="125" spans="1:12" ht="15" customHeight="1" x14ac:dyDescent="0.2">
      <c r="A125" s="204" t="s">
        <v>71</v>
      </c>
      <c r="B125" s="167"/>
      <c r="C125" s="31" t="s">
        <v>72</v>
      </c>
      <c r="D125" s="32"/>
      <c r="E125" s="33">
        <v>322276</v>
      </c>
      <c r="F125" s="29">
        <v>662010</v>
      </c>
      <c r="G125" s="34">
        <v>1</v>
      </c>
      <c r="H125" s="30">
        <v>12.9</v>
      </c>
      <c r="I125" s="139">
        <f t="shared" si="12"/>
        <v>0.5</v>
      </c>
      <c r="J125" s="138">
        <f>H125-(H125*I125)</f>
        <v>6.45</v>
      </c>
      <c r="K125" s="17"/>
      <c r="L125" s="71">
        <f t="shared" si="13"/>
        <v>0</v>
      </c>
    </row>
    <row r="126" spans="1:12" ht="15" customHeight="1" x14ac:dyDescent="0.2">
      <c r="A126" s="177" t="s">
        <v>73</v>
      </c>
      <c r="B126" s="196"/>
      <c r="C126" s="31" t="s">
        <v>72</v>
      </c>
      <c r="D126" s="32"/>
      <c r="E126" s="110">
        <v>322276</v>
      </c>
      <c r="F126" s="111">
        <v>665000</v>
      </c>
      <c r="G126" s="215">
        <v>9</v>
      </c>
      <c r="H126" s="30">
        <v>4.5</v>
      </c>
      <c r="I126" s="139">
        <f t="shared" si="12"/>
        <v>0.5</v>
      </c>
      <c r="J126" s="138">
        <f t="shared" ref="J126" si="14">H126-(H126*I126)</f>
        <v>2.25</v>
      </c>
      <c r="K126" s="17"/>
      <c r="L126" s="71">
        <f t="shared" si="13"/>
        <v>0</v>
      </c>
    </row>
    <row r="127" spans="1:12" ht="20.100000000000001" customHeight="1" thickBot="1" x14ac:dyDescent="0.25">
      <c r="A127" s="417" t="s">
        <v>63</v>
      </c>
      <c r="B127" s="418"/>
      <c r="C127" s="418"/>
      <c r="D127" s="418"/>
      <c r="E127" s="418"/>
      <c r="F127" s="418"/>
      <c r="G127" s="418"/>
      <c r="H127" s="418"/>
      <c r="I127" s="418"/>
      <c r="J127" s="418"/>
      <c r="K127" s="24">
        <f>SUM(K121:K126)</f>
        <v>0</v>
      </c>
      <c r="L127" s="73">
        <f>SUM(L121:L126)</f>
        <v>0</v>
      </c>
    </row>
    <row r="128" spans="1:12" customFormat="1" ht="15" customHeight="1" x14ac:dyDescent="0.2">
      <c r="A128" s="414" t="s">
        <v>79</v>
      </c>
      <c r="B128" s="415"/>
      <c r="C128" s="415"/>
      <c r="D128" s="415"/>
      <c r="E128" s="415"/>
      <c r="F128" s="415"/>
      <c r="G128" s="415"/>
      <c r="H128" s="415"/>
      <c r="I128" s="415"/>
      <c r="J128" s="415"/>
      <c r="K128" s="415"/>
      <c r="L128" s="416"/>
    </row>
    <row r="129" spans="1:12" customFormat="1" ht="15" customHeight="1" x14ac:dyDescent="0.2">
      <c r="A129" s="178" t="s">
        <v>138</v>
      </c>
      <c r="B129" s="216" t="s">
        <v>121</v>
      </c>
      <c r="C129" s="69" t="s">
        <v>81</v>
      </c>
      <c r="D129" s="36" t="s">
        <v>80</v>
      </c>
      <c r="E129" s="118">
        <v>322276</v>
      </c>
      <c r="F129" s="119">
        <v>310555</v>
      </c>
      <c r="G129" s="120">
        <v>7</v>
      </c>
      <c r="H129" s="135">
        <v>4</v>
      </c>
      <c r="I129" s="139">
        <f t="shared" ref="I129:I134" si="15">$C$16</f>
        <v>0.5</v>
      </c>
      <c r="J129" s="138">
        <f t="shared" ref="J129:J134" si="16">H129-(H129*I129)</f>
        <v>2</v>
      </c>
      <c r="K129" s="134"/>
      <c r="L129" s="71">
        <f t="shared" ref="L129:L134" si="17">K129*I129</f>
        <v>0</v>
      </c>
    </row>
    <row r="130" spans="1:12" customFormat="1" ht="15" customHeight="1" x14ac:dyDescent="0.2">
      <c r="A130" s="178" t="s">
        <v>139</v>
      </c>
      <c r="B130" s="216" t="s">
        <v>121</v>
      </c>
      <c r="C130" s="69" t="s">
        <v>81</v>
      </c>
      <c r="D130" s="36" t="s">
        <v>31</v>
      </c>
      <c r="E130" s="118">
        <v>322276</v>
      </c>
      <c r="F130" s="119">
        <v>320655</v>
      </c>
      <c r="G130" s="120">
        <v>1</v>
      </c>
      <c r="H130" s="135">
        <v>35</v>
      </c>
      <c r="I130" s="139">
        <f t="shared" si="15"/>
        <v>0.5</v>
      </c>
      <c r="J130" s="138">
        <f t="shared" si="16"/>
        <v>17.5</v>
      </c>
      <c r="K130" s="134"/>
      <c r="L130" s="71">
        <f t="shared" si="17"/>
        <v>0</v>
      </c>
    </row>
    <row r="131" spans="1:12" customFormat="1" x14ac:dyDescent="0.2">
      <c r="A131" s="178" t="s">
        <v>140</v>
      </c>
      <c r="B131" s="216" t="s">
        <v>121</v>
      </c>
      <c r="C131" s="69" t="s">
        <v>141</v>
      </c>
      <c r="D131" s="36" t="s">
        <v>31</v>
      </c>
      <c r="E131" s="118">
        <v>322276</v>
      </c>
      <c r="F131" s="119">
        <v>321655</v>
      </c>
      <c r="G131" s="120">
        <v>0</v>
      </c>
      <c r="H131" s="135">
        <v>35</v>
      </c>
      <c r="I131" s="139">
        <f t="shared" si="15"/>
        <v>0.5</v>
      </c>
      <c r="J131" s="138">
        <f t="shared" si="16"/>
        <v>17.5</v>
      </c>
      <c r="K131" s="134"/>
      <c r="L131" s="71">
        <f t="shared" si="17"/>
        <v>0</v>
      </c>
    </row>
    <row r="132" spans="1:12" customFormat="1" ht="15" customHeight="1" x14ac:dyDescent="0.2">
      <c r="A132" s="179" t="s">
        <v>85</v>
      </c>
      <c r="B132" s="166"/>
      <c r="C132" s="69" t="s">
        <v>81</v>
      </c>
      <c r="D132" s="121" t="s">
        <v>82</v>
      </c>
      <c r="E132" s="118">
        <v>322276</v>
      </c>
      <c r="F132" s="119">
        <v>330500</v>
      </c>
      <c r="G132" s="120">
        <v>1</v>
      </c>
      <c r="H132" s="135">
        <v>5</v>
      </c>
      <c r="I132" s="139">
        <f t="shared" si="15"/>
        <v>0.5</v>
      </c>
      <c r="J132" s="138">
        <f t="shared" si="16"/>
        <v>2.5</v>
      </c>
      <c r="K132" s="134"/>
      <c r="L132" s="71">
        <f t="shared" si="17"/>
        <v>0</v>
      </c>
    </row>
    <row r="133" spans="1:12" customFormat="1" ht="15" customHeight="1" x14ac:dyDescent="0.2">
      <c r="A133" s="180" t="s">
        <v>84</v>
      </c>
      <c r="B133" s="182"/>
      <c r="C133" s="69" t="s">
        <v>81</v>
      </c>
      <c r="D133" s="122" t="s">
        <v>31</v>
      </c>
      <c r="E133" s="123">
        <v>322276</v>
      </c>
      <c r="F133" s="124">
        <v>320500</v>
      </c>
      <c r="G133" s="125">
        <v>4</v>
      </c>
      <c r="H133" s="136">
        <v>25</v>
      </c>
      <c r="I133" s="139">
        <f t="shared" si="15"/>
        <v>0.5</v>
      </c>
      <c r="J133" s="207">
        <f t="shared" si="16"/>
        <v>12.5</v>
      </c>
      <c r="K133" s="134"/>
      <c r="L133" s="71">
        <f t="shared" si="17"/>
        <v>0</v>
      </c>
    </row>
    <row r="134" spans="1:12" customFormat="1" ht="15" customHeight="1" x14ac:dyDescent="0.2">
      <c r="A134" s="181" t="s">
        <v>86</v>
      </c>
      <c r="B134" s="183"/>
      <c r="C134" s="69" t="s">
        <v>81</v>
      </c>
      <c r="D134" s="121" t="s">
        <v>82</v>
      </c>
      <c r="E134" s="118">
        <v>322276</v>
      </c>
      <c r="F134" s="119">
        <v>340500</v>
      </c>
      <c r="G134" s="120">
        <v>8</v>
      </c>
      <c r="H134" s="137">
        <v>3</v>
      </c>
      <c r="I134" s="139">
        <f t="shared" si="15"/>
        <v>0.5</v>
      </c>
      <c r="J134" s="138">
        <f t="shared" si="16"/>
        <v>1.5</v>
      </c>
      <c r="K134" s="134"/>
      <c r="L134" s="71">
        <f t="shared" si="17"/>
        <v>0</v>
      </c>
    </row>
    <row r="135" spans="1:12" s="14" customFormat="1" ht="20.100000000000001" customHeight="1" thickBot="1" x14ac:dyDescent="0.25">
      <c r="A135" s="417" t="s">
        <v>83</v>
      </c>
      <c r="B135" s="418"/>
      <c r="C135" s="418"/>
      <c r="D135" s="418"/>
      <c r="E135" s="418"/>
      <c r="F135" s="418"/>
      <c r="G135" s="418"/>
      <c r="H135" s="418"/>
      <c r="I135" s="418"/>
      <c r="J135" s="418"/>
      <c r="K135" s="24">
        <f>SUM(K129:K134)</f>
        <v>0</v>
      </c>
      <c r="L135" s="73">
        <f>SUM(L129:L134)</f>
        <v>0</v>
      </c>
    </row>
    <row r="136" spans="1:12" customFormat="1" ht="15" customHeight="1" x14ac:dyDescent="0.2">
      <c r="A136" s="414" t="s">
        <v>65</v>
      </c>
      <c r="B136" s="415"/>
      <c r="C136" s="415"/>
      <c r="D136" s="415"/>
      <c r="E136" s="415"/>
      <c r="F136" s="415"/>
      <c r="G136" s="415"/>
      <c r="H136" s="415"/>
      <c r="I136" s="415"/>
      <c r="J136" s="415"/>
      <c r="K136" s="415"/>
      <c r="L136" s="416"/>
    </row>
    <row r="137" spans="1:12" ht="15" customHeight="1" x14ac:dyDescent="0.2">
      <c r="A137" s="204" t="s">
        <v>74</v>
      </c>
      <c r="B137" s="167"/>
      <c r="C137" s="69" t="s">
        <v>134</v>
      </c>
      <c r="D137" s="112" t="s">
        <v>18</v>
      </c>
      <c r="E137" s="22">
        <v>322276</v>
      </c>
      <c r="F137" s="29">
        <v>657000</v>
      </c>
      <c r="G137" s="109">
        <v>0</v>
      </c>
      <c r="H137" s="30">
        <v>54.9</v>
      </c>
      <c r="I137" s="139">
        <f>$C$16</f>
        <v>0.5</v>
      </c>
      <c r="J137" s="138">
        <f t="shared" ref="J137:J139" si="18">H137-(H137*I137)</f>
        <v>27.45</v>
      </c>
      <c r="K137" s="17"/>
      <c r="L137" s="71">
        <f t="shared" ref="L137:L139" si="19">K137*I137</f>
        <v>0</v>
      </c>
    </row>
    <row r="138" spans="1:12" ht="15" customHeight="1" x14ac:dyDescent="0.2">
      <c r="A138" s="204" t="s">
        <v>75</v>
      </c>
      <c r="B138" s="167"/>
      <c r="C138" s="69" t="s">
        <v>134</v>
      </c>
      <c r="D138" s="112" t="s">
        <v>19</v>
      </c>
      <c r="E138" s="22">
        <v>322276</v>
      </c>
      <c r="F138" s="29">
        <v>658000</v>
      </c>
      <c r="G138" s="109">
        <v>9</v>
      </c>
      <c r="H138" s="30">
        <v>35.9</v>
      </c>
      <c r="I138" s="139">
        <f>$C$16</f>
        <v>0.5</v>
      </c>
      <c r="J138" s="138">
        <f t="shared" si="18"/>
        <v>17.95</v>
      </c>
      <c r="K138" s="17"/>
      <c r="L138" s="71">
        <f t="shared" si="19"/>
        <v>0</v>
      </c>
    </row>
    <row r="139" spans="1:12" ht="15" customHeight="1" x14ac:dyDescent="0.2">
      <c r="A139" s="204" t="s">
        <v>76</v>
      </c>
      <c r="B139" s="167"/>
      <c r="C139" s="69" t="s">
        <v>134</v>
      </c>
      <c r="D139" s="112" t="s">
        <v>20</v>
      </c>
      <c r="E139" s="28">
        <v>322276</v>
      </c>
      <c r="F139" s="29">
        <v>659000</v>
      </c>
      <c r="G139" s="109">
        <v>8</v>
      </c>
      <c r="H139" s="30">
        <v>19.899999999999999</v>
      </c>
      <c r="I139" s="139">
        <f>$C$16</f>
        <v>0.5</v>
      </c>
      <c r="J139" s="138">
        <f t="shared" si="18"/>
        <v>9.9499999999999993</v>
      </c>
      <c r="K139" s="17"/>
      <c r="L139" s="71">
        <f t="shared" si="19"/>
        <v>0</v>
      </c>
    </row>
    <row r="140" spans="1:12" ht="20.100000000000001" customHeight="1" thickBot="1" x14ac:dyDescent="0.25">
      <c r="A140" s="421" t="s">
        <v>64</v>
      </c>
      <c r="B140" s="420"/>
      <c r="C140" s="420"/>
      <c r="D140" s="420"/>
      <c r="E140" s="420"/>
      <c r="F140" s="420"/>
      <c r="G140" s="420"/>
      <c r="H140" s="420"/>
      <c r="I140" s="420"/>
      <c r="J140" s="420"/>
      <c r="K140" s="24">
        <f>SUM(K137:K139)</f>
        <v>0</v>
      </c>
      <c r="L140" s="158">
        <f>SUM(L137:L139)</f>
        <v>0</v>
      </c>
    </row>
    <row r="141" spans="1:12" customFormat="1" ht="15" customHeight="1" x14ac:dyDescent="0.2">
      <c r="A141" s="414" t="s">
        <v>23</v>
      </c>
      <c r="B141" s="415"/>
      <c r="C141" s="415"/>
      <c r="D141" s="415"/>
      <c r="E141" s="415"/>
      <c r="F141" s="415"/>
      <c r="G141" s="415"/>
      <c r="H141" s="415"/>
      <c r="I141" s="415"/>
      <c r="J141" s="415"/>
      <c r="K141" s="415"/>
      <c r="L141" s="416"/>
    </row>
    <row r="142" spans="1:12" s="151" customFormat="1" ht="18" customHeight="1" x14ac:dyDescent="0.25">
      <c r="A142" s="148" t="s">
        <v>92</v>
      </c>
      <c r="B142" s="193"/>
      <c r="C142" s="149"/>
      <c r="D142" s="149"/>
      <c r="E142" s="149"/>
      <c r="F142" s="149"/>
      <c r="G142" s="149"/>
      <c r="H142" s="149"/>
      <c r="I142" s="149"/>
      <c r="J142" s="149"/>
      <c r="K142" s="149"/>
      <c r="L142" s="150"/>
    </row>
    <row r="143" spans="1:12" ht="9.9499999999999993" customHeight="1" x14ac:dyDescent="0.2">
      <c r="A143" s="422" t="s">
        <v>132</v>
      </c>
      <c r="B143" s="427" t="s">
        <v>121</v>
      </c>
      <c r="C143" s="434" t="s">
        <v>118</v>
      </c>
      <c r="D143" s="141" t="s">
        <v>9</v>
      </c>
      <c r="E143" s="22">
        <v>322276</v>
      </c>
      <c r="F143" s="29">
        <v>631119</v>
      </c>
      <c r="G143" s="109">
        <v>1</v>
      </c>
      <c r="H143" s="437">
        <v>89.9</v>
      </c>
      <c r="I143" s="431">
        <f>$C$17</f>
        <v>0.6</v>
      </c>
      <c r="J143" s="428">
        <f>H143-(H143*I143)</f>
        <v>35.96</v>
      </c>
      <c r="K143" s="116"/>
      <c r="L143" s="71">
        <f t="shared" ref="L143:L151" si="20">K143*I143</f>
        <v>0</v>
      </c>
    </row>
    <row r="144" spans="1:12" ht="9.9499999999999993" customHeight="1" x14ac:dyDescent="0.2">
      <c r="A144" s="422"/>
      <c r="B144" s="425"/>
      <c r="C144" s="435"/>
      <c r="D144" s="69" t="s">
        <v>0</v>
      </c>
      <c r="E144" s="22">
        <v>322276</v>
      </c>
      <c r="F144" s="29">
        <v>631118</v>
      </c>
      <c r="G144" s="109">
        <v>4</v>
      </c>
      <c r="H144" s="438"/>
      <c r="I144" s="432"/>
      <c r="J144" s="429"/>
      <c r="K144" s="17"/>
      <c r="L144" s="71">
        <f t="shared" si="20"/>
        <v>0</v>
      </c>
    </row>
    <row r="145" spans="1:12" ht="9.9499999999999993" customHeight="1" x14ac:dyDescent="0.2">
      <c r="A145" s="422"/>
      <c r="B145" s="425"/>
      <c r="C145" s="435"/>
      <c r="D145" s="69" t="s">
        <v>1</v>
      </c>
      <c r="E145" s="22">
        <v>322276</v>
      </c>
      <c r="F145" s="29">
        <v>631117</v>
      </c>
      <c r="G145" s="109">
        <v>7</v>
      </c>
      <c r="H145" s="438"/>
      <c r="I145" s="432"/>
      <c r="J145" s="429"/>
      <c r="K145" s="17"/>
      <c r="L145" s="71">
        <f t="shared" si="20"/>
        <v>0</v>
      </c>
    </row>
    <row r="146" spans="1:12" ht="9.9499999999999993" customHeight="1" x14ac:dyDescent="0.2">
      <c r="A146" s="422"/>
      <c r="B146" s="425"/>
      <c r="C146" s="435"/>
      <c r="D146" s="69" t="s">
        <v>2</v>
      </c>
      <c r="E146" s="22">
        <v>322276</v>
      </c>
      <c r="F146" s="29">
        <v>631116</v>
      </c>
      <c r="G146" s="109">
        <v>0</v>
      </c>
      <c r="H146" s="438"/>
      <c r="I146" s="432"/>
      <c r="J146" s="429"/>
      <c r="K146" s="17"/>
      <c r="L146" s="71">
        <f t="shared" si="20"/>
        <v>0</v>
      </c>
    </row>
    <row r="147" spans="1:12" ht="9.9499999999999993" customHeight="1" x14ac:dyDescent="0.2">
      <c r="A147" s="422"/>
      <c r="B147" s="425"/>
      <c r="C147" s="435"/>
      <c r="D147" s="69" t="s">
        <v>3</v>
      </c>
      <c r="E147" s="22">
        <v>322276</v>
      </c>
      <c r="F147" s="29">
        <v>631115</v>
      </c>
      <c r="G147" s="109">
        <v>3</v>
      </c>
      <c r="H147" s="438"/>
      <c r="I147" s="432"/>
      <c r="J147" s="429"/>
      <c r="K147" s="17"/>
      <c r="L147" s="71">
        <f t="shared" si="20"/>
        <v>0</v>
      </c>
    </row>
    <row r="148" spans="1:12" ht="9.9499999999999993" customHeight="1" x14ac:dyDescent="0.2">
      <c r="A148" s="422"/>
      <c r="B148" s="425"/>
      <c r="C148" s="435"/>
      <c r="D148" s="69" t="s">
        <v>4</v>
      </c>
      <c r="E148" s="22">
        <v>322276</v>
      </c>
      <c r="F148" s="29">
        <v>631114</v>
      </c>
      <c r="G148" s="109">
        <v>6</v>
      </c>
      <c r="H148" s="438"/>
      <c r="I148" s="432"/>
      <c r="J148" s="429"/>
      <c r="K148" s="17"/>
      <c r="L148" s="71">
        <f t="shared" si="20"/>
        <v>0</v>
      </c>
    </row>
    <row r="149" spans="1:12" ht="9.9499999999999993" customHeight="1" x14ac:dyDescent="0.2">
      <c r="A149" s="422"/>
      <c r="B149" s="425"/>
      <c r="C149" s="435"/>
      <c r="D149" s="69" t="s">
        <v>5</v>
      </c>
      <c r="E149" s="22">
        <v>322276</v>
      </c>
      <c r="F149" s="29">
        <v>631113</v>
      </c>
      <c r="G149" s="109">
        <v>9</v>
      </c>
      <c r="H149" s="438"/>
      <c r="I149" s="432"/>
      <c r="J149" s="429"/>
      <c r="K149" s="17"/>
      <c r="L149" s="71">
        <f t="shared" si="20"/>
        <v>0</v>
      </c>
    </row>
    <row r="150" spans="1:12" ht="9.9499999999999993" customHeight="1" x14ac:dyDescent="0.2">
      <c r="A150" s="422"/>
      <c r="B150" s="425"/>
      <c r="C150" s="435"/>
      <c r="D150" s="69" t="s">
        <v>6</v>
      </c>
      <c r="E150" s="22">
        <v>322276</v>
      </c>
      <c r="F150" s="29">
        <v>631112</v>
      </c>
      <c r="G150" s="109">
        <v>2</v>
      </c>
      <c r="H150" s="438"/>
      <c r="I150" s="432"/>
      <c r="J150" s="429"/>
      <c r="K150" s="17"/>
      <c r="L150" s="71">
        <f t="shared" si="20"/>
        <v>0</v>
      </c>
    </row>
    <row r="151" spans="1:12" ht="9.9499999999999993" customHeight="1" x14ac:dyDescent="0.2">
      <c r="A151" s="423"/>
      <c r="B151" s="426"/>
      <c r="C151" s="436"/>
      <c r="D151" s="68" t="s">
        <v>10</v>
      </c>
      <c r="E151" s="22">
        <v>322276</v>
      </c>
      <c r="F151" s="29">
        <v>631111</v>
      </c>
      <c r="G151" s="109">
        <v>5</v>
      </c>
      <c r="H151" s="439"/>
      <c r="I151" s="433"/>
      <c r="J151" s="430"/>
      <c r="K151" s="17"/>
      <c r="L151" s="71">
        <f t="shared" si="20"/>
        <v>0</v>
      </c>
    </row>
    <row r="152" spans="1:12" s="151" customFormat="1" ht="18" customHeight="1" x14ac:dyDescent="0.25">
      <c r="A152" s="148" t="s">
        <v>93</v>
      </c>
      <c r="B152" s="193"/>
      <c r="C152" s="149"/>
      <c r="D152" s="149"/>
      <c r="E152" s="149"/>
      <c r="F152" s="149"/>
      <c r="G152" s="149"/>
      <c r="H152" s="149"/>
      <c r="I152" s="149"/>
      <c r="J152" s="149"/>
      <c r="K152" s="149"/>
      <c r="L152" s="150"/>
    </row>
    <row r="153" spans="1:12" ht="9.9499999999999993" customHeight="1" x14ac:dyDescent="0.2">
      <c r="A153" s="423" t="s">
        <v>137</v>
      </c>
      <c r="B153" s="168"/>
      <c r="C153" s="434" t="s">
        <v>142</v>
      </c>
      <c r="D153" s="141" t="s">
        <v>9</v>
      </c>
      <c r="E153" s="22">
        <v>322276</v>
      </c>
      <c r="F153" s="29">
        <v>632129</v>
      </c>
      <c r="G153" s="109">
        <v>9</v>
      </c>
      <c r="H153" s="437">
        <v>39.9</v>
      </c>
      <c r="I153" s="431">
        <f>$C$17</f>
        <v>0.6</v>
      </c>
      <c r="J153" s="428">
        <f>H153-(H153*I153)</f>
        <v>15.96</v>
      </c>
      <c r="K153" s="116"/>
      <c r="L153" s="71">
        <f t="shared" ref="L153:L170" si="21">K153*I153</f>
        <v>0</v>
      </c>
    </row>
    <row r="154" spans="1:12" ht="9.9499999999999993" customHeight="1" x14ac:dyDescent="0.2">
      <c r="A154" s="440"/>
      <c r="B154" s="424" t="s">
        <v>121</v>
      </c>
      <c r="C154" s="435"/>
      <c r="D154" s="69" t="s">
        <v>0</v>
      </c>
      <c r="E154" s="22">
        <v>322276</v>
      </c>
      <c r="F154" s="29">
        <v>632128</v>
      </c>
      <c r="G154" s="109">
        <v>2</v>
      </c>
      <c r="H154" s="438"/>
      <c r="I154" s="432"/>
      <c r="J154" s="429"/>
      <c r="K154" s="17"/>
      <c r="L154" s="71">
        <f t="shared" si="21"/>
        <v>0</v>
      </c>
    </row>
    <row r="155" spans="1:12" ht="9.9499999999999993" customHeight="1" x14ac:dyDescent="0.2">
      <c r="A155" s="440"/>
      <c r="B155" s="425"/>
      <c r="C155" s="435"/>
      <c r="D155" s="69" t="s">
        <v>1</v>
      </c>
      <c r="E155" s="22">
        <v>322276</v>
      </c>
      <c r="F155" s="29">
        <v>632127</v>
      </c>
      <c r="G155" s="109">
        <v>5</v>
      </c>
      <c r="H155" s="438"/>
      <c r="I155" s="432"/>
      <c r="J155" s="429"/>
      <c r="K155" s="17"/>
      <c r="L155" s="71">
        <f t="shared" si="21"/>
        <v>0</v>
      </c>
    </row>
    <row r="156" spans="1:12" ht="9.9499999999999993" customHeight="1" x14ac:dyDescent="0.2">
      <c r="A156" s="440"/>
      <c r="B156" s="425"/>
      <c r="C156" s="435"/>
      <c r="D156" s="69" t="s">
        <v>2</v>
      </c>
      <c r="E156" s="22">
        <v>322276</v>
      </c>
      <c r="F156" s="29">
        <v>632126</v>
      </c>
      <c r="G156" s="109">
        <v>8</v>
      </c>
      <c r="H156" s="438"/>
      <c r="I156" s="432"/>
      <c r="J156" s="429"/>
      <c r="K156" s="17"/>
      <c r="L156" s="71">
        <f t="shared" si="21"/>
        <v>0</v>
      </c>
    </row>
    <row r="157" spans="1:12" ht="9.9499999999999993" customHeight="1" x14ac:dyDescent="0.2">
      <c r="A157" s="440"/>
      <c r="B157" s="425"/>
      <c r="C157" s="435"/>
      <c r="D157" s="69" t="s">
        <v>3</v>
      </c>
      <c r="E157" s="22">
        <v>322276</v>
      </c>
      <c r="F157" s="29">
        <v>632125</v>
      </c>
      <c r="G157" s="109">
        <v>1</v>
      </c>
      <c r="H157" s="438"/>
      <c r="I157" s="432"/>
      <c r="J157" s="429"/>
      <c r="K157" s="17"/>
      <c r="L157" s="71">
        <f t="shared" si="21"/>
        <v>0</v>
      </c>
    </row>
    <row r="158" spans="1:12" ht="9.9499999999999993" customHeight="1" x14ac:dyDescent="0.2">
      <c r="A158" s="440"/>
      <c r="B158" s="425"/>
      <c r="C158" s="435"/>
      <c r="D158" s="69" t="s">
        <v>4</v>
      </c>
      <c r="E158" s="22">
        <v>322276</v>
      </c>
      <c r="F158" s="29">
        <v>632124</v>
      </c>
      <c r="G158" s="109">
        <v>4</v>
      </c>
      <c r="H158" s="438"/>
      <c r="I158" s="432"/>
      <c r="J158" s="429"/>
      <c r="K158" s="17"/>
      <c r="L158" s="71">
        <f t="shared" si="21"/>
        <v>0</v>
      </c>
    </row>
    <row r="159" spans="1:12" ht="9.9499999999999993" customHeight="1" x14ac:dyDescent="0.2">
      <c r="A159" s="440"/>
      <c r="B159" s="425"/>
      <c r="C159" s="435"/>
      <c r="D159" s="69" t="s">
        <v>5</v>
      </c>
      <c r="E159" s="22">
        <v>322276</v>
      </c>
      <c r="F159" s="29">
        <v>632123</v>
      </c>
      <c r="G159" s="109">
        <v>7</v>
      </c>
      <c r="H159" s="438"/>
      <c r="I159" s="432"/>
      <c r="J159" s="429"/>
      <c r="K159" s="17"/>
      <c r="L159" s="71">
        <f t="shared" si="21"/>
        <v>0</v>
      </c>
    </row>
    <row r="160" spans="1:12" ht="9.9499999999999993" customHeight="1" x14ac:dyDescent="0.2">
      <c r="A160" s="440"/>
      <c r="B160" s="425"/>
      <c r="C160" s="435"/>
      <c r="D160" s="69" t="s">
        <v>6</v>
      </c>
      <c r="E160" s="22">
        <v>322276</v>
      </c>
      <c r="F160" s="29">
        <v>632122</v>
      </c>
      <c r="G160" s="109">
        <v>0</v>
      </c>
      <c r="H160" s="438"/>
      <c r="I160" s="432"/>
      <c r="J160" s="429"/>
      <c r="K160" s="17"/>
      <c r="L160" s="71">
        <f t="shared" si="21"/>
        <v>0</v>
      </c>
    </row>
    <row r="161" spans="1:12" ht="9.9499999999999993" customHeight="1" x14ac:dyDescent="0.2">
      <c r="A161" s="440"/>
      <c r="B161" s="425"/>
      <c r="C161" s="436"/>
      <c r="D161" s="68" t="s">
        <v>10</v>
      </c>
      <c r="E161" s="22">
        <v>322276</v>
      </c>
      <c r="F161" s="29">
        <v>632121</v>
      </c>
      <c r="G161" s="109">
        <v>3</v>
      </c>
      <c r="H161" s="439"/>
      <c r="I161" s="433"/>
      <c r="J161" s="430"/>
      <c r="K161" s="17"/>
      <c r="L161" s="71">
        <f t="shared" si="21"/>
        <v>0</v>
      </c>
    </row>
    <row r="162" spans="1:12" ht="9.9499999999999993" customHeight="1" x14ac:dyDescent="0.2">
      <c r="A162" s="440"/>
      <c r="B162" s="425"/>
      <c r="C162" s="434" t="s">
        <v>119</v>
      </c>
      <c r="D162" s="69" t="s">
        <v>9</v>
      </c>
      <c r="E162" s="22">
        <v>322276</v>
      </c>
      <c r="F162" s="29">
        <v>632139</v>
      </c>
      <c r="G162" s="109">
        <v>8</v>
      </c>
      <c r="H162" s="437">
        <v>39.9</v>
      </c>
      <c r="I162" s="431">
        <f>$C$17</f>
        <v>0.6</v>
      </c>
      <c r="J162" s="428">
        <f>H162-(H162*I162)</f>
        <v>15.96</v>
      </c>
      <c r="K162" s="17"/>
      <c r="L162" s="71">
        <f t="shared" si="21"/>
        <v>0</v>
      </c>
    </row>
    <row r="163" spans="1:12" ht="9.9499999999999993" customHeight="1" x14ac:dyDescent="0.2">
      <c r="A163" s="440"/>
      <c r="B163" s="425"/>
      <c r="C163" s="435"/>
      <c r="D163" s="69" t="s">
        <v>0</v>
      </c>
      <c r="E163" s="22">
        <v>322276</v>
      </c>
      <c r="F163" s="29">
        <v>632138</v>
      </c>
      <c r="G163" s="109">
        <v>1</v>
      </c>
      <c r="H163" s="438"/>
      <c r="I163" s="432"/>
      <c r="J163" s="429"/>
      <c r="K163" s="17"/>
      <c r="L163" s="71">
        <f t="shared" si="21"/>
        <v>0</v>
      </c>
    </row>
    <row r="164" spans="1:12" ht="9.9499999999999993" customHeight="1" x14ac:dyDescent="0.2">
      <c r="A164" s="440"/>
      <c r="B164" s="425"/>
      <c r="C164" s="435"/>
      <c r="D164" s="69" t="s">
        <v>1</v>
      </c>
      <c r="E164" s="22">
        <v>322276</v>
      </c>
      <c r="F164" s="29">
        <v>632137</v>
      </c>
      <c r="G164" s="109">
        <v>4</v>
      </c>
      <c r="H164" s="438"/>
      <c r="I164" s="432"/>
      <c r="J164" s="429"/>
      <c r="K164" s="17"/>
      <c r="L164" s="71">
        <f t="shared" si="21"/>
        <v>0</v>
      </c>
    </row>
    <row r="165" spans="1:12" ht="9.9499999999999993" customHeight="1" x14ac:dyDescent="0.2">
      <c r="A165" s="440"/>
      <c r="B165" s="425"/>
      <c r="C165" s="435"/>
      <c r="D165" s="69" t="s">
        <v>2</v>
      </c>
      <c r="E165" s="22">
        <v>322276</v>
      </c>
      <c r="F165" s="29">
        <v>632136</v>
      </c>
      <c r="G165" s="109">
        <v>7</v>
      </c>
      <c r="H165" s="438"/>
      <c r="I165" s="432"/>
      <c r="J165" s="429"/>
      <c r="K165" s="17"/>
      <c r="L165" s="71">
        <f t="shared" si="21"/>
        <v>0</v>
      </c>
    </row>
    <row r="166" spans="1:12" ht="9.9499999999999993" customHeight="1" x14ac:dyDescent="0.2">
      <c r="A166" s="440"/>
      <c r="B166" s="425"/>
      <c r="C166" s="435"/>
      <c r="D166" s="69" t="s">
        <v>3</v>
      </c>
      <c r="E166" s="22">
        <v>322276</v>
      </c>
      <c r="F166" s="29">
        <v>632135</v>
      </c>
      <c r="G166" s="109">
        <v>0</v>
      </c>
      <c r="H166" s="438"/>
      <c r="I166" s="432"/>
      <c r="J166" s="429"/>
      <c r="K166" s="17"/>
      <c r="L166" s="71">
        <f t="shared" si="21"/>
        <v>0</v>
      </c>
    </row>
    <row r="167" spans="1:12" ht="9.9499999999999993" customHeight="1" x14ac:dyDescent="0.2">
      <c r="A167" s="440"/>
      <c r="B167" s="425"/>
      <c r="C167" s="435"/>
      <c r="D167" s="69" t="s">
        <v>4</v>
      </c>
      <c r="E167" s="22">
        <v>322276</v>
      </c>
      <c r="F167" s="29">
        <v>632134</v>
      </c>
      <c r="G167" s="109">
        <v>3</v>
      </c>
      <c r="H167" s="438"/>
      <c r="I167" s="432"/>
      <c r="J167" s="429"/>
      <c r="K167" s="17"/>
      <c r="L167" s="71">
        <f t="shared" si="21"/>
        <v>0</v>
      </c>
    </row>
    <row r="168" spans="1:12" ht="9.9499999999999993" customHeight="1" x14ac:dyDescent="0.2">
      <c r="A168" s="440"/>
      <c r="B168" s="425"/>
      <c r="C168" s="435"/>
      <c r="D168" s="69" t="s">
        <v>5</v>
      </c>
      <c r="E168" s="22">
        <v>322276</v>
      </c>
      <c r="F168" s="29">
        <v>632133</v>
      </c>
      <c r="G168" s="109">
        <v>6</v>
      </c>
      <c r="H168" s="438"/>
      <c r="I168" s="432"/>
      <c r="J168" s="429"/>
      <c r="K168" s="17"/>
      <c r="L168" s="71">
        <f t="shared" si="21"/>
        <v>0</v>
      </c>
    </row>
    <row r="169" spans="1:12" ht="9.9499999999999993" customHeight="1" x14ac:dyDescent="0.2">
      <c r="A169" s="440"/>
      <c r="B169" s="425"/>
      <c r="C169" s="435"/>
      <c r="D169" s="69" t="s">
        <v>6</v>
      </c>
      <c r="E169" s="22">
        <v>322276</v>
      </c>
      <c r="F169" s="29">
        <v>632132</v>
      </c>
      <c r="G169" s="109">
        <v>9</v>
      </c>
      <c r="H169" s="438"/>
      <c r="I169" s="432"/>
      <c r="J169" s="429"/>
      <c r="K169" s="17"/>
      <c r="L169" s="71">
        <f t="shared" si="21"/>
        <v>0</v>
      </c>
    </row>
    <row r="170" spans="1:12" ht="9.9499999999999993" customHeight="1" x14ac:dyDescent="0.2">
      <c r="A170" s="441"/>
      <c r="B170" s="426"/>
      <c r="C170" s="436"/>
      <c r="D170" s="209" t="s">
        <v>10</v>
      </c>
      <c r="E170" s="22">
        <v>322276</v>
      </c>
      <c r="F170" s="29">
        <v>632131</v>
      </c>
      <c r="G170" s="109">
        <v>2</v>
      </c>
      <c r="H170" s="439"/>
      <c r="I170" s="433"/>
      <c r="J170" s="430"/>
      <c r="K170" s="152"/>
      <c r="L170" s="71">
        <f t="shared" si="21"/>
        <v>0</v>
      </c>
    </row>
    <row r="171" spans="1:12" s="151" customFormat="1" ht="18" customHeight="1" x14ac:dyDescent="0.25">
      <c r="A171" s="148" t="s">
        <v>117</v>
      </c>
      <c r="B171" s="193"/>
      <c r="C171" s="149"/>
      <c r="D171" s="149"/>
      <c r="E171" s="149"/>
      <c r="F171" s="149"/>
      <c r="G171" s="149"/>
      <c r="H171" s="149"/>
      <c r="I171" s="149"/>
      <c r="J171" s="149"/>
      <c r="K171" s="149"/>
      <c r="L171" s="150"/>
    </row>
    <row r="172" spans="1:12" ht="9.9499999999999993" customHeight="1" x14ac:dyDescent="0.2">
      <c r="A172" s="423" t="s">
        <v>136</v>
      </c>
      <c r="B172" s="168"/>
      <c r="C172" s="442" t="s">
        <v>143</v>
      </c>
      <c r="D172" s="141" t="s">
        <v>9</v>
      </c>
      <c r="E172" s="22">
        <v>322276</v>
      </c>
      <c r="F172" s="29">
        <v>634229</v>
      </c>
      <c r="G172" s="109">
        <v>4</v>
      </c>
      <c r="H172" s="437">
        <v>24.9</v>
      </c>
      <c r="I172" s="431">
        <f>$C$17</f>
        <v>0.6</v>
      </c>
      <c r="J172" s="428">
        <f>H172-(H172*I172)</f>
        <v>9.9600000000000009</v>
      </c>
      <c r="K172" s="116"/>
      <c r="L172" s="71">
        <f t="shared" ref="L172:L189" si="22">K172*I172</f>
        <v>0</v>
      </c>
    </row>
    <row r="173" spans="1:12" ht="9.9499999999999993" customHeight="1" x14ac:dyDescent="0.2">
      <c r="A173" s="440"/>
      <c r="B173" s="424" t="s">
        <v>121</v>
      </c>
      <c r="C173" s="435"/>
      <c r="D173" s="69" t="s">
        <v>0</v>
      </c>
      <c r="E173" s="22">
        <v>322276</v>
      </c>
      <c r="F173" s="29">
        <v>634228</v>
      </c>
      <c r="G173" s="109">
        <v>7</v>
      </c>
      <c r="H173" s="438"/>
      <c r="I173" s="432"/>
      <c r="J173" s="429"/>
      <c r="K173" s="17"/>
      <c r="L173" s="71">
        <f t="shared" si="22"/>
        <v>0</v>
      </c>
    </row>
    <row r="174" spans="1:12" ht="9.9499999999999993" customHeight="1" x14ac:dyDescent="0.2">
      <c r="A174" s="440"/>
      <c r="B174" s="425"/>
      <c r="C174" s="435"/>
      <c r="D174" s="69" t="s">
        <v>1</v>
      </c>
      <c r="E174" s="22">
        <v>322276</v>
      </c>
      <c r="F174" s="29">
        <v>634227</v>
      </c>
      <c r="G174" s="109">
        <v>0</v>
      </c>
      <c r="H174" s="438"/>
      <c r="I174" s="432"/>
      <c r="J174" s="429"/>
      <c r="K174" s="17"/>
      <c r="L174" s="71">
        <f t="shared" si="22"/>
        <v>0</v>
      </c>
    </row>
    <row r="175" spans="1:12" ht="9.9499999999999993" customHeight="1" x14ac:dyDescent="0.2">
      <c r="A175" s="440"/>
      <c r="B175" s="425"/>
      <c r="C175" s="435"/>
      <c r="D175" s="69" t="s">
        <v>2</v>
      </c>
      <c r="E175" s="22">
        <v>322276</v>
      </c>
      <c r="F175" s="29">
        <v>634226</v>
      </c>
      <c r="G175" s="109">
        <v>3</v>
      </c>
      <c r="H175" s="438"/>
      <c r="I175" s="432"/>
      <c r="J175" s="429"/>
      <c r="K175" s="17"/>
      <c r="L175" s="71">
        <f t="shared" si="22"/>
        <v>0</v>
      </c>
    </row>
    <row r="176" spans="1:12" ht="9.9499999999999993" customHeight="1" x14ac:dyDescent="0.2">
      <c r="A176" s="440"/>
      <c r="B176" s="425"/>
      <c r="C176" s="435"/>
      <c r="D176" s="69" t="s">
        <v>3</v>
      </c>
      <c r="E176" s="22">
        <v>322276</v>
      </c>
      <c r="F176" s="29">
        <v>634225</v>
      </c>
      <c r="G176" s="109">
        <v>6</v>
      </c>
      <c r="H176" s="438"/>
      <c r="I176" s="432"/>
      <c r="J176" s="429"/>
      <c r="K176" s="17"/>
      <c r="L176" s="71">
        <f t="shared" si="22"/>
        <v>0</v>
      </c>
    </row>
    <row r="177" spans="1:12" ht="9.9499999999999993" customHeight="1" x14ac:dyDescent="0.2">
      <c r="A177" s="440"/>
      <c r="B177" s="425"/>
      <c r="C177" s="435"/>
      <c r="D177" s="69" t="s">
        <v>4</v>
      </c>
      <c r="E177" s="22">
        <v>322276</v>
      </c>
      <c r="F177" s="29">
        <v>634224</v>
      </c>
      <c r="G177" s="109">
        <v>9</v>
      </c>
      <c r="H177" s="438"/>
      <c r="I177" s="432"/>
      <c r="J177" s="429"/>
      <c r="K177" s="17"/>
      <c r="L177" s="71">
        <f t="shared" si="22"/>
        <v>0</v>
      </c>
    </row>
    <row r="178" spans="1:12" ht="9.9499999999999993" customHeight="1" x14ac:dyDescent="0.2">
      <c r="A178" s="440"/>
      <c r="B178" s="425"/>
      <c r="C178" s="435"/>
      <c r="D178" s="69" t="s">
        <v>5</v>
      </c>
      <c r="E178" s="22">
        <v>322276</v>
      </c>
      <c r="F178" s="29">
        <v>634223</v>
      </c>
      <c r="G178" s="109">
        <v>2</v>
      </c>
      <c r="H178" s="438"/>
      <c r="I178" s="432"/>
      <c r="J178" s="429"/>
      <c r="K178" s="17"/>
      <c r="L178" s="71">
        <f t="shared" si="22"/>
        <v>0</v>
      </c>
    </row>
    <row r="179" spans="1:12" ht="9.9499999999999993" customHeight="1" x14ac:dyDescent="0.2">
      <c r="A179" s="440"/>
      <c r="B179" s="425"/>
      <c r="C179" s="435"/>
      <c r="D179" s="69" t="s">
        <v>6</v>
      </c>
      <c r="E179" s="22">
        <v>322276</v>
      </c>
      <c r="F179" s="29">
        <v>634222</v>
      </c>
      <c r="G179" s="109">
        <v>5</v>
      </c>
      <c r="H179" s="438"/>
      <c r="I179" s="432"/>
      <c r="J179" s="429"/>
      <c r="K179" s="17"/>
      <c r="L179" s="71">
        <f t="shared" si="22"/>
        <v>0</v>
      </c>
    </row>
    <row r="180" spans="1:12" ht="9.9499999999999993" customHeight="1" x14ac:dyDescent="0.2">
      <c r="A180" s="440"/>
      <c r="B180" s="425"/>
      <c r="C180" s="436"/>
      <c r="D180" s="68" t="s">
        <v>10</v>
      </c>
      <c r="E180" s="22">
        <v>322276</v>
      </c>
      <c r="F180" s="29">
        <v>634221</v>
      </c>
      <c r="G180" s="109">
        <v>8</v>
      </c>
      <c r="H180" s="439"/>
      <c r="I180" s="433"/>
      <c r="J180" s="430"/>
      <c r="K180" s="17"/>
      <c r="L180" s="71">
        <f t="shared" si="22"/>
        <v>0</v>
      </c>
    </row>
    <row r="181" spans="1:12" ht="9.9499999999999993" customHeight="1" x14ac:dyDescent="0.2">
      <c r="A181" s="440"/>
      <c r="B181" s="425"/>
      <c r="C181" s="442" t="s">
        <v>144</v>
      </c>
      <c r="D181" s="69" t="s">
        <v>9</v>
      </c>
      <c r="E181" s="22">
        <v>322276</v>
      </c>
      <c r="F181" s="29">
        <v>634219</v>
      </c>
      <c r="G181" s="109">
        <v>5</v>
      </c>
      <c r="H181" s="437">
        <v>24.9</v>
      </c>
      <c r="I181" s="431">
        <f>$C$17</f>
        <v>0.6</v>
      </c>
      <c r="J181" s="428">
        <f>H181-(H181*I181)</f>
        <v>9.9600000000000009</v>
      </c>
      <c r="K181" s="17"/>
      <c r="L181" s="71">
        <f t="shared" si="22"/>
        <v>0</v>
      </c>
    </row>
    <row r="182" spans="1:12" ht="9.9499999999999993" customHeight="1" x14ac:dyDescent="0.2">
      <c r="A182" s="440"/>
      <c r="B182" s="425"/>
      <c r="C182" s="435"/>
      <c r="D182" s="69" t="s">
        <v>0</v>
      </c>
      <c r="E182" s="22">
        <v>322276</v>
      </c>
      <c r="F182" s="29">
        <v>634218</v>
      </c>
      <c r="G182" s="109">
        <v>8</v>
      </c>
      <c r="H182" s="438"/>
      <c r="I182" s="432"/>
      <c r="J182" s="429"/>
      <c r="K182" s="17"/>
      <c r="L182" s="71">
        <f t="shared" si="22"/>
        <v>0</v>
      </c>
    </row>
    <row r="183" spans="1:12" ht="9.9499999999999993" customHeight="1" x14ac:dyDescent="0.2">
      <c r="A183" s="440"/>
      <c r="B183" s="425"/>
      <c r="C183" s="435"/>
      <c r="D183" s="69" t="s">
        <v>1</v>
      </c>
      <c r="E183" s="22">
        <v>322276</v>
      </c>
      <c r="F183" s="29">
        <v>634217</v>
      </c>
      <c r="G183" s="109">
        <v>1</v>
      </c>
      <c r="H183" s="438"/>
      <c r="I183" s="432"/>
      <c r="J183" s="429"/>
      <c r="K183" s="17"/>
      <c r="L183" s="71">
        <f t="shared" si="22"/>
        <v>0</v>
      </c>
    </row>
    <row r="184" spans="1:12" ht="9.9499999999999993" customHeight="1" x14ac:dyDescent="0.2">
      <c r="A184" s="440"/>
      <c r="B184" s="425"/>
      <c r="C184" s="435"/>
      <c r="D184" s="69" t="s">
        <v>2</v>
      </c>
      <c r="E184" s="22">
        <v>322276</v>
      </c>
      <c r="F184" s="29">
        <v>634216</v>
      </c>
      <c r="G184" s="109">
        <v>4</v>
      </c>
      <c r="H184" s="438"/>
      <c r="I184" s="432"/>
      <c r="J184" s="429"/>
      <c r="K184" s="17"/>
      <c r="L184" s="71">
        <f t="shared" si="22"/>
        <v>0</v>
      </c>
    </row>
    <row r="185" spans="1:12" ht="9.9499999999999993" customHeight="1" x14ac:dyDescent="0.2">
      <c r="A185" s="440"/>
      <c r="B185" s="425"/>
      <c r="C185" s="435"/>
      <c r="D185" s="69" t="s">
        <v>3</v>
      </c>
      <c r="E185" s="22">
        <v>322276</v>
      </c>
      <c r="F185" s="29">
        <v>634215</v>
      </c>
      <c r="G185" s="109">
        <v>7</v>
      </c>
      <c r="H185" s="438"/>
      <c r="I185" s="432"/>
      <c r="J185" s="429"/>
      <c r="K185" s="17"/>
      <c r="L185" s="71">
        <f t="shared" si="22"/>
        <v>0</v>
      </c>
    </row>
    <row r="186" spans="1:12" ht="9.9499999999999993" customHeight="1" x14ac:dyDescent="0.2">
      <c r="A186" s="440"/>
      <c r="B186" s="425"/>
      <c r="C186" s="435"/>
      <c r="D186" s="69" t="s">
        <v>4</v>
      </c>
      <c r="E186" s="22">
        <v>322276</v>
      </c>
      <c r="F186" s="29">
        <v>634214</v>
      </c>
      <c r="G186" s="109">
        <v>0</v>
      </c>
      <c r="H186" s="438"/>
      <c r="I186" s="432"/>
      <c r="J186" s="429"/>
      <c r="K186" s="17"/>
      <c r="L186" s="71">
        <f t="shared" si="22"/>
        <v>0</v>
      </c>
    </row>
    <row r="187" spans="1:12" ht="9.9499999999999993" customHeight="1" x14ac:dyDescent="0.2">
      <c r="A187" s="440"/>
      <c r="B187" s="425"/>
      <c r="C187" s="435"/>
      <c r="D187" s="69" t="s">
        <v>5</v>
      </c>
      <c r="E187" s="22">
        <v>322276</v>
      </c>
      <c r="F187" s="29">
        <v>634213</v>
      </c>
      <c r="G187" s="109">
        <v>3</v>
      </c>
      <c r="H187" s="438"/>
      <c r="I187" s="432"/>
      <c r="J187" s="429"/>
      <c r="K187" s="17"/>
      <c r="L187" s="71">
        <f t="shared" si="22"/>
        <v>0</v>
      </c>
    </row>
    <row r="188" spans="1:12" ht="9.9499999999999993" customHeight="1" x14ac:dyDescent="0.2">
      <c r="A188" s="440"/>
      <c r="B188" s="425"/>
      <c r="C188" s="435"/>
      <c r="D188" s="69" t="s">
        <v>6</v>
      </c>
      <c r="E188" s="22">
        <v>322276</v>
      </c>
      <c r="F188" s="29">
        <v>634212</v>
      </c>
      <c r="G188" s="109">
        <v>6</v>
      </c>
      <c r="H188" s="438"/>
      <c r="I188" s="432"/>
      <c r="J188" s="429"/>
      <c r="K188" s="17"/>
      <c r="L188" s="71">
        <f t="shared" si="22"/>
        <v>0</v>
      </c>
    </row>
    <row r="189" spans="1:12" ht="9.9499999999999993" customHeight="1" x14ac:dyDescent="0.2">
      <c r="A189" s="441"/>
      <c r="B189" s="426"/>
      <c r="C189" s="436"/>
      <c r="D189" s="209" t="s">
        <v>10</v>
      </c>
      <c r="E189" s="22">
        <v>322276</v>
      </c>
      <c r="F189" s="29">
        <v>634211</v>
      </c>
      <c r="G189" s="109">
        <v>9</v>
      </c>
      <c r="H189" s="439"/>
      <c r="I189" s="433"/>
      <c r="J189" s="430"/>
      <c r="K189" s="152"/>
      <c r="L189" s="71">
        <f t="shared" si="22"/>
        <v>0</v>
      </c>
    </row>
    <row r="190" spans="1:12" s="151" customFormat="1" ht="18" customHeight="1" x14ac:dyDescent="0.25">
      <c r="A190" s="148" t="s">
        <v>94</v>
      </c>
      <c r="B190" s="193"/>
      <c r="C190" s="149"/>
      <c r="D190" s="149"/>
      <c r="E190" s="149"/>
      <c r="F190" s="149"/>
      <c r="G190" s="149"/>
      <c r="H190" s="149"/>
      <c r="I190" s="149"/>
      <c r="J190" s="149"/>
      <c r="K190" s="149"/>
      <c r="L190" s="150"/>
    </row>
    <row r="191" spans="1:12" ht="9.9499999999999993" customHeight="1" x14ac:dyDescent="0.2">
      <c r="A191" s="422" t="s">
        <v>133</v>
      </c>
      <c r="B191" s="427" t="s">
        <v>121</v>
      </c>
      <c r="C191" s="434" t="s">
        <v>145</v>
      </c>
      <c r="D191" s="141" t="s">
        <v>9</v>
      </c>
      <c r="E191" s="22">
        <v>322276</v>
      </c>
      <c r="F191" s="29">
        <v>633119</v>
      </c>
      <c r="G191" s="109">
        <v>9</v>
      </c>
      <c r="H191" s="437">
        <v>29.9</v>
      </c>
      <c r="I191" s="431">
        <f>$C$17</f>
        <v>0.6</v>
      </c>
      <c r="J191" s="428">
        <f t="shared" ref="J191" si="23">H191-(H191*I191)</f>
        <v>11.96</v>
      </c>
      <c r="K191" s="116"/>
      <c r="L191" s="71">
        <f t="shared" ref="L191:L199" si="24">K191*I191</f>
        <v>0</v>
      </c>
    </row>
    <row r="192" spans="1:12" ht="9.9499999999999993" customHeight="1" x14ac:dyDescent="0.2">
      <c r="A192" s="422"/>
      <c r="B192" s="425"/>
      <c r="C192" s="435"/>
      <c r="D192" s="69" t="s">
        <v>0</v>
      </c>
      <c r="E192" s="22">
        <v>322276</v>
      </c>
      <c r="F192" s="29">
        <v>633118</v>
      </c>
      <c r="G192" s="109">
        <v>2</v>
      </c>
      <c r="H192" s="438"/>
      <c r="I192" s="432"/>
      <c r="J192" s="429"/>
      <c r="K192" s="17"/>
      <c r="L192" s="71">
        <f t="shared" si="24"/>
        <v>0</v>
      </c>
    </row>
    <row r="193" spans="1:12" ht="9.9499999999999993" customHeight="1" x14ac:dyDescent="0.2">
      <c r="A193" s="422"/>
      <c r="B193" s="425"/>
      <c r="C193" s="435"/>
      <c r="D193" s="69" t="s">
        <v>1</v>
      </c>
      <c r="E193" s="22">
        <v>322276</v>
      </c>
      <c r="F193" s="29">
        <v>633117</v>
      </c>
      <c r="G193" s="109">
        <v>5</v>
      </c>
      <c r="H193" s="438"/>
      <c r="I193" s="432"/>
      <c r="J193" s="429"/>
      <c r="K193" s="17"/>
      <c r="L193" s="71">
        <f t="shared" si="24"/>
        <v>0</v>
      </c>
    </row>
    <row r="194" spans="1:12" ht="9.9499999999999993" customHeight="1" x14ac:dyDescent="0.2">
      <c r="A194" s="422"/>
      <c r="B194" s="425"/>
      <c r="C194" s="435"/>
      <c r="D194" s="69" t="s">
        <v>2</v>
      </c>
      <c r="E194" s="22">
        <v>322276</v>
      </c>
      <c r="F194" s="29">
        <v>633116</v>
      </c>
      <c r="G194" s="109">
        <v>8</v>
      </c>
      <c r="H194" s="438"/>
      <c r="I194" s="432"/>
      <c r="J194" s="429"/>
      <c r="K194" s="17"/>
      <c r="L194" s="71">
        <f t="shared" si="24"/>
        <v>0</v>
      </c>
    </row>
    <row r="195" spans="1:12" ht="9.9499999999999993" customHeight="1" x14ac:dyDescent="0.2">
      <c r="A195" s="422"/>
      <c r="B195" s="425"/>
      <c r="C195" s="435"/>
      <c r="D195" s="69" t="s">
        <v>3</v>
      </c>
      <c r="E195" s="22">
        <v>322276</v>
      </c>
      <c r="F195" s="29">
        <v>633115</v>
      </c>
      <c r="G195" s="109">
        <v>1</v>
      </c>
      <c r="H195" s="438"/>
      <c r="I195" s="432"/>
      <c r="J195" s="429"/>
      <c r="K195" s="17"/>
      <c r="L195" s="71">
        <f t="shared" si="24"/>
        <v>0</v>
      </c>
    </row>
    <row r="196" spans="1:12" ht="9.9499999999999993" customHeight="1" x14ac:dyDescent="0.2">
      <c r="A196" s="422"/>
      <c r="B196" s="425"/>
      <c r="C196" s="435"/>
      <c r="D196" s="69" t="s">
        <v>4</v>
      </c>
      <c r="E196" s="22">
        <v>322276</v>
      </c>
      <c r="F196" s="29">
        <v>633114</v>
      </c>
      <c r="G196" s="109">
        <v>4</v>
      </c>
      <c r="H196" s="438"/>
      <c r="I196" s="432"/>
      <c r="J196" s="429"/>
      <c r="K196" s="17"/>
      <c r="L196" s="71">
        <f t="shared" si="24"/>
        <v>0</v>
      </c>
    </row>
    <row r="197" spans="1:12" ht="9.9499999999999993" customHeight="1" x14ac:dyDescent="0.2">
      <c r="A197" s="422"/>
      <c r="B197" s="425"/>
      <c r="C197" s="435"/>
      <c r="D197" s="69" t="s">
        <v>5</v>
      </c>
      <c r="E197" s="22">
        <v>322276</v>
      </c>
      <c r="F197" s="29">
        <v>633113</v>
      </c>
      <c r="G197" s="109">
        <v>7</v>
      </c>
      <c r="H197" s="438"/>
      <c r="I197" s="432"/>
      <c r="J197" s="429"/>
      <c r="K197" s="17"/>
      <c r="L197" s="71">
        <f t="shared" si="24"/>
        <v>0</v>
      </c>
    </row>
    <row r="198" spans="1:12" ht="9.9499999999999993" customHeight="1" x14ac:dyDescent="0.2">
      <c r="A198" s="422"/>
      <c r="B198" s="425"/>
      <c r="C198" s="435"/>
      <c r="D198" s="69" t="s">
        <v>6</v>
      </c>
      <c r="E198" s="22">
        <v>322276</v>
      </c>
      <c r="F198" s="29">
        <v>633112</v>
      </c>
      <c r="G198" s="109">
        <v>0</v>
      </c>
      <c r="H198" s="438"/>
      <c r="I198" s="432"/>
      <c r="J198" s="429"/>
      <c r="K198" s="17"/>
      <c r="L198" s="71">
        <f t="shared" si="24"/>
        <v>0</v>
      </c>
    </row>
    <row r="199" spans="1:12" ht="9.9499999999999993" customHeight="1" x14ac:dyDescent="0.2">
      <c r="A199" s="423"/>
      <c r="B199" s="426"/>
      <c r="C199" s="436"/>
      <c r="D199" s="68" t="s">
        <v>10</v>
      </c>
      <c r="E199" s="22">
        <v>322276</v>
      </c>
      <c r="F199" s="29">
        <v>633111</v>
      </c>
      <c r="G199" s="109">
        <v>3</v>
      </c>
      <c r="H199" s="439"/>
      <c r="I199" s="433"/>
      <c r="J199" s="430"/>
      <c r="K199" s="17"/>
      <c r="L199" s="71">
        <f t="shared" si="24"/>
        <v>0</v>
      </c>
    </row>
    <row r="200" spans="1:12" ht="20.100000000000001" customHeight="1" x14ac:dyDescent="0.2">
      <c r="A200" s="412" t="s">
        <v>95</v>
      </c>
      <c r="B200" s="413"/>
      <c r="C200" s="413"/>
      <c r="D200" s="413"/>
      <c r="E200" s="413"/>
      <c r="F200" s="413"/>
      <c r="G200" s="413"/>
      <c r="H200" s="413"/>
      <c r="I200" s="413"/>
      <c r="J200" s="413"/>
      <c r="K200" s="24">
        <f>SUM(K143:K199)</f>
        <v>0</v>
      </c>
      <c r="L200" s="72">
        <f>SUM(L143:L199)</f>
        <v>0</v>
      </c>
    </row>
    <row r="201" spans="1:12" ht="20.100000000000001" customHeight="1" x14ac:dyDescent="0.2">
      <c r="A201" s="74"/>
      <c r="B201" s="197"/>
      <c r="C201" s="70"/>
      <c r="D201" s="70"/>
      <c r="E201" s="70"/>
      <c r="F201" s="70"/>
      <c r="G201" s="70"/>
      <c r="H201" s="70"/>
      <c r="I201" s="70"/>
      <c r="J201" s="70"/>
      <c r="K201" s="70"/>
      <c r="L201" s="75"/>
    </row>
    <row r="202" spans="1:12" ht="20.100000000000001" customHeight="1" x14ac:dyDescent="0.2">
      <c r="A202" s="412" t="s">
        <v>30</v>
      </c>
      <c r="B202" s="413"/>
      <c r="C202" s="413"/>
      <c r="D202" s="413"/>
      <c r="E202" s="413"/>
      <c r="F202" s="413"/>
      <c r="G202" s="413"/>
      <c r="H202" s="413"/>
      <c r="I202" s="413"/>
      <c r="J202" s="413"/>
      <c r="K202" s="24">
        <f>K140+K135+K127+K119+K116+K68+K200</f>
        <v>0</v>
      </c>
      <c r="L202" s="72">
        <f>L140+L135+L127+L119+L116+L68+L200</f>
        <v>0</v>
      </c>
    </row>
    <row r="203" spans="1:12" ht="29.25" customHeight="1" x14ac:dyDescent="0.2">
      <c r="A203" s="410"/>
      <c r="B203" s="411"/>
      <c r="C203" s="411"/>
      <c r="D203" s="411"/>
      <c r="E203" s="411"/>
      <c r="F203" s="411"/>
      <c r="G203" s="411"/>
      <c r="H203" s="411"/>
      <c r="I203" s="42"/>
      <c r="J203" s="41"/>
      <c r="K203" s="39"/>
      <c r="L203" s="81"/>
    </row>
    <row r="204" spans="1:12" x14ac:dyDescent="0.2">
      <c r="A204" s="82"/>
      <c r="B204" s="198"/>
      <c r="C204" s="37"/>
      <c r="D204" s="38"/>
      <c r="E204" s="49"/>
      <c r="F204" s="39"/>
      <c r="G204" s="40"/>
      <c r="H204" s="41"/>
      <c r="I204" s="42"/>
      <c r="J204" s="41"/>
      <c r="K204" s="39"/>
      <c r="L204" s="81"/>
    </row>
    <row r="205" spans="1:12" x14ac:dyDescent="0.2">
      <c r="A205" s="105"/>
      <c r="B205" s="199"/>
      <c r="C205" s="37"/>
      <c r="D205" s="38"/>
      <c r="E205" s="49"/>
      <c r="F205" s="39"/>
      <c r="G205" s="40"/>
      <c r="H205" s="41"/>
      <c r="I205" s="42"/>
      <c r="J205" s="41"/>
      <c r="K205" s="39"/>
      <c r="L205" s="81"/>
    </row>
    <row r="206" spans="1:12" ht="13.5" thickBot="1" x14ac:dyDescent="0.25">
      <c r="A206" s="83"/>
      <c r="B206" s="200"/>
      <c r="C206" s="84"/>
      <c r="D206" s="85"/>
      <c r="E206" s="86"/>
      <c r="F206" s="87"/>
      <c r="G206" s="88"/>
      <c r="H206" s="89"/>
      <c r="I206" s="90"/>
      <c r="J206" s="89"/>
      <c r="K206" s="87"/>
      <c r="L206" s="91"/>
    </row>
  </sheetData>
  <mergeCells count="136">
    <mergeCell ref="I40:I43"/>
    <mergeCell ref="J40:J43"/>
    <mergeCell ref="H40:H43"/>
    <mergeCell ref="A40:A43"/>
    <mergeCell ref="J87:J90"/>
    <mergeCell ref="J57:J60"/>
    <mergeCell ref="I61:I64"/>
    <mergeCell ref="J61:J64"/>
    <mergeCell ref="J48:J51"/>
    <mergeCell ref="B53:B56"/>
    <mergeCell ref="A68:J68"/>
    <mergeCell ref="A66:A67"/>
    <mergeCell ref="H87:H90"/>
    <mergeCell ref="J75:J78"/>
    <mergeCell ref="I75:I78"/>
    <mergeCell ref="H79:H82"/>
    <mergeCell ref="I79:I82"/>
    <mergeCell ref="J66:J67"/>
    <mergeCell ref="B66:B67"/>
    <mergeCell ref="A71:A74"/>
    <mergeCell ref="H71:H74"/>
    <mergeCell ref="J79:J82"/>
    <mergeCell ref="I83:I86"/>
    <mergeCell ref="H66:H67"/>
    <mergeCell ref="A27:A30"/>
    <mergeCell ref="H27:H30"/>
    <mergeCell ref="A35:A38"/>
    <mergeCell ref="J31:J34"/>
    <mergeCell ref="H35:H38"/>
    <mergeCell ref="I35:I38"/>
    <mergeCell ref="J35:J38"/>
    <mergeCell ref="H31:H34"/>
    <mergeCell ref="I31:I34"/>
    <mergeCell ref="A31:A34"/>
    <mergeCell ref="I53:I56"/>
    <mergeCell ref="J53:J56"/>
    <mergeCell ref="I57:I60"/>
    <mergeCell ref="I66:I67"/>
    <mergeCell ref="A69:L69"/>
    <mergeCell ref="A75:A78"/>
    <mergeCell ref="I48:I51"/>
    <mergeCell ref="H95:H98"/>
    <mergeCell ref="I95:I98"/>
    <mergeCell ref="A91:A94"/>
    <mergeCell ref="A87:A90"/>
    <mergeCell ref="J71:J74"/>
    <mergeCell ref="H75:H78"/>
    <mergeCell ref="H91:H94"/>
    <mergeCell ref="I91:I94"/>
    <mergeCell ref="J91:J94"/>
    <mergeCell ref="J83:J86"/>
    <mergeCell ref="I87:I90"/>
    <mergeCell ref="J95:J98"/>
    <mergeCell ref="I71:I74"/>
    <mergeCell ref="A95:A98"/>
    <mergeCell ref="H83:H86"/>
    <mergeCell ref="A83:A86"/>
    <mergeCell ref="A79:A82"/>
    <mergeCell ref="B44:B47"/>
    <mergeCell ref="A48:A51"/>
    <mergeCell ref="A57:A60"/>
    <mergeCell ref="H57:H60"/>
    <mergeCell ref="A61:A64"/>
    <mergeCell ref="H61:H64"/>
    <mergeCell ref="A53:A56"/>
    <mergeCell ref="H53:H56"/>
    <mergeCell ref="A44:A47"/>
    <mergeCell ref="H44:H47"/>
    <mergeCell ref="B143:B151"/>
    <mergeCell ref="A120:L120"/>
    <mergeCell ref="C1:L1"/>
    <mergeCell ref="K3:L3"/>
    <mergeCell ref="C3:I3"/>
    <mergeCell ref="E20:G20"/>
    <mergeCell ref="C7:L11"/>
    <mergeCell ref="A21:L21"/>
    <mergeCell ref="A23:A26"/>
    <mergeCell ref="H23:H26"/>
    <mergeCell ref="I23:I26"/>
    <mergeCell ref="J23:J26"/>
    <mergeCell ref="H5:J5"/>
    <mergeCell ref="K5:L5"/>
    <mergeCell ref="C5:D5"/>
    <mergeCell ref="E15:L17"/>
    <mergeCell ref="A1:B1"/>
    <mergeCell ref="I27:I30"/>
    <mergeCell ref="J27:J30"/>
    <mergeCell ref="H48:H51"/>
    <mergeCell ref="A117:L117"/>
    <mergeCell ref="A119:J119"/>
    <mergeCell ref="I44:I47"/>
    <mergeCell ref="J44:J47"/>
    <mergeCell ref="I143:I151"/>
    <mergeCell ref="J143:J151"/>
    <mergeCell ref="H172:H180"/>
    <mergeCell ref="C181:C189"/>
    <mergeCell ref="J172:J180"/>
    <mergeCell ref="I172:I180"/>
    <mergeCell ref="C143:C151"/>
    <mergeCell ref="H143:H151"/>
    <mergeCell ref="C162:C170"/>
    <mergeCell ref="H162:H170"/>
    <mergeCell ref="H153:H161"/>
    <mergeCell ref="A172:A189"/>
    <mergeCell ref="C172:C180"/>
    <mergeCell ref="A153:A170"/>
    <mergeCell ref="I153:I161"/>
    <mergeCell ref="J181:J189"/>
    <mergeCell ref="I181:I189"/>
    <mergeCell ref="H181:H189"/>
    <mergeCell ref="I191:I199"/>
    <mergeCell ref="J191:J199"/>
    <mergeCell ref="A15:B15"/>
    <mergeCell ref="A16:B16"/>
    <mergeCell ref="A17:B17"/>
    <mergeCell ref="A203:H203"/>
    <mergeCell ref="A202:J202"/>
    <mergeCell ref="A141:L141"/>
    <mergeCell ref="A136:L136"/>
    <mergeCell ref="A135:J135"/>
    <mergeCell ref="A127:J127"/>
    <mergeCell ref="A116:J116"/>
    <mergeCell ref="A140:J140"/>
    <mergeCell ref="A128:L128"/>
    <mergeCell ref="A143:A151"/>
    <mergeCell ref="B154:B170"/>
    <mergeCell ref="B173:B189"/>
    <mergeCell ref="B191:B199"/>
    <mergeCell ref="A191:A199"/>
    <mergeCell ref="A200:J200"/>
    <mergeCell ref="J153:J161"/>
    <mergeCell ref="J162:J170"/>
    <mergeCell ref="I162:I170"/>
    <mergeCell ref="C191:C199"/>
    <mergeCell ref="H191:H199"/>
    <mergeCell ref="C153:C161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4" fitToHeight="3" orientation="portrait" r:id="rId1"/>
  <headerFooter alignWithMargins="0"/>
  <rowBreaks count="2" manualBreakCount="2">
    <brk id="68" max="11" man="1"/>
    <brk id="14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workbookViewId="0">
      <selection activeCell="V5" sqref="V5"/>
    </sheetView>
  </sheetViews>
  <sheetFormatPr baseColWidth="10" defaultRowHeight="12.75" x14ac:dyDescent="0.2"/>
  <cols>
    <col min="1" max="1" width="27.42578125" customWidth="1"/>
    <col min="2" max="2" width="3.85546875" customWidth="1"/>
    <col min="3" max="3" width="12.140625" style="222" customWidth="1"/>
    <col min="4" max="4" width="5.7109375" style="223" hidden="1" customWidth="1"/>
    <col min="5" max="5" width="4.140625" style="223" customWidth="1"/>
    <col min="6" max="6" width="5.28515625" style="224" customWidth="1"/>
    <col min="7" max="7" width="7" style="225" customWidth="1"/>
    <col min="8" max="8" width="6.28515625" style="226" customWidth="1"/>
    <col min="9" max="9" width="8.5703125" customWidth="1"/>
    <col min="10" max="10" width="7.7109375" style="227" hidden="1" customWidth="1"/>
    <col min="11" max="11" width="8" hidden="1" customWidth="1"/>
    <col min="12" max="12" width="6.28515625" hidden="1" customWidth="1"/>
    <col min="13" max="13" width="5.28515625" style="225" hidden="1" customWidth="1"/>
    <col min="14" max="14" width="3.5703125" hidden="1" customWidth="1"/>
    <col min="15" max="17" width="11.42578125" hidden="1" customWidth="1"/>
    <col min="18" max="18" width="7.7109375" customWidth="1"/>
    <col min="256" max="256" width="27.42578125" customWidth="1"/>
    <col min="257" max="257" width="3.85546875" customWidth="1"/>
    <col min="258" max="258" width="12.140625" customWidth="1"/>
    <col min="259" max="259" width="0" hidden="1" customWidth="1"/>
    <col min="260" max="260" width="4.140625" customWidth="1"/>
    <col min="261" max="261" width="5.28515625" customWidth="1"/>
    <col min="262" max="262" width="7" customWidth="1"/>
    <col min="263" max="263" width="6.28515625" customWidth="1"/>
    <col min="264" max="264" width="8.5703125" customWidth="1"/>
    <col min="265" max="266" width="0" hidden="1" customWidth="1"/>
    <col min="267" max="267" width="7.140625" customWidth="1"/>
    <col min="268" max="273" width="0" hidden="1" customWidth="1"/>
    <col min="274" max="274" width="11.42578125" customWidth="1"/>
    <col min="512" max="512" width="27.42578125" customWidth="1"/>
    <col min="513" max="513" width="3.85546875" customWidth="1"/>
    <col min="514" max="514" width="12.140625" customWidth="1"/>
    <col min="515" max="515" width="0" hidden="1" customWidth="1"/>
    <col min="516" max="516" width="4.140625" customWidth="1"/>
    <col min="517" max="517" width="5.28515625" customWidth="1"/>
    <col min="518" max="518" width="7" customWidth="1"/>
    <col min="519" max="519" width="6.28515625" customWidth="1"/>
    <col min="520" max="520" width="8.5703125" customWidth="1"/>
    <col min="521" max="522" width="0" hidden="1" customWidth="1"/>
    <col min="523" max="523" width="7.140625" customWidth="1"/>
    <col min="524" max="529" width="0" hidden="1" customWidth="1"/>
    <col min="530" max="530" width="11.42578125" customWidth="1"/>
    <col min="768" max="768" width="27.42578125" customWidth="1"/>
    <col min="769" max="769" width="3.85546875" customWidth="1"/>
    <col min="770" max="770" width="12.140625" customWidth="1"/>
    <col min="771" max="771" width="0" hidden="1" customWidth="1"/>
    <col min="772" max="772" width="4.140625" customWidth="1"/>
    <col min="773" max="773" width="5.28515625" customWidth="1"/>
    <col min="774" max="774" width="7" customWidth="1"/>
    <col min="775" max="775" width="6.28515625" customWidth="1"/>
    <col min="776" max="776" width="8.5703125" customWidth="1"/>
    <col min="777" max="778" width="0" hidden="1" customWidth="1"/>
    <col min="779" max="779" width="7.140625" customWidth="1"/>
    <col min="780" max="785" width="0" hidden="1" customWidth="1"/>
    <col min="786" max="786" width="11.42578125" customWidth="1"/>
    <col min="1024" max="1024" width="27.42578125" customWidth="1"/>
    <col min="1025" max="1025" width="3.85546875" customWidth="1"/>
    <col min="1026" max="1026" width="12.140625" customWidth="1"/>
    <col min="1027" max="1027" width="0" hidden="1" customWidth="1"/>
    <col min="1028" max="1028" width="4.140625" customWidth="1"/>
    <col min="1029" max="1029" width="5.28515625" customWidth="1"/>
    <col min="1030" max="1030" width="7" customWidth="1"/>
    <col min="1031" max="1031" width="6.28515625" customWidth="1"/>
    <col min="1032" max="1032" width="8.5703125" customWidth="1"/>
    <col min="1033" max="1034" width="0" hidden="1" customWidth="1"/>
    <col min="1035" max="1035" width="7.140625" customWidth="1"/>
    <col min="1036" max="1041" width="0" hidden="1" customWidth="1"/>
    <col min="1042" max="1042" width="11.42578125" customWidth="1"/>
    <col min="1280" max="1280" width="27.42578125" customWidth="1"/>
    <col min="1281" max="1281" width="3.85546875" customWidth="1"/>
    <col min="1282" max="1282" width="12.140625" customWidth="1"/>
    <col min="1283" max="1283" width="0" hidden="1" customWidth="1"/>
    <col min="1284" max="1284" width="4.140625" customWidth="1"/>
    <col min="1285" max="1285" width="5.28515625" customWidth="1"/>
    <col min="1286" max="1286" width="7" customWidth="1"/>
    <col min="1287" max="1287" width="6.28515625" customWidth="1"/>
    <col min="1288" max="1288" width="8.5703125" customWidth="1"/>
    <col min="1289" max="1290" width="0" hidden="1" customWidth="1"/>
    <col min="1291" max="1291" width="7.140625" customWidth="1"/>
    <col min="1292" max="1297" width="0" hidden="1" customWidth="1"/>
    <col min="1298" max="1298" width="11.42578125" customWidth="1"/>
    <col min="1536" max="1536" width="27.42578125" customWidth="1"/>
    <col min="1537" max="1537" width="3.85546875" customWidth="1"/>
    <col min="1538" max="1538" width="12.140625" customWidth="1"/>
    <col min="1539" max="1539" width="0" hidden="1" customWidth="1"/>
    <col min="1540" max="1540" width="4.140625" customWidth="1"/>
    <col min="1541" max="1541" width="5.28515625" customWidth="1"/>
    <col min="1542" max="1542" width="7" customWidth="1"/>
    <col min="1543" max="1543" width="6.28515625" customWidth="1"/>
    <col min="1544" max="1544" width="8.5703125" customWidth="1"/>
    <col min="1545" max="1546" width="0" hidden="1" customWidth="1"/>
    <col min="1547" max="1547" width="7.140625" customWidth="1"/>
    <col min="1548" max="1553" width="0" hidden="1" customWidth="1"/>
    <col min="1554" max="1554" width="11.42578125" customWidth="1"/>
    <col min="1792" max="1792" width="27.42578125" customWidth="1"/>
    <col min="1793" max="1793" width="3.85546875" customWidth="1"/>
    <col min="1794" max="1794" width="12.140625" customWidth="1"/>
    <col min="1795" max="1795" width="0" hidden="1" customWidth="1"/>
    <col min="1796" max="1796" width="4.140625" customWidth="1"/>
    <col min="1797" max="1797" width="5.28515625" customWidth="1"/>
    <col min="1798" max="1798" width="7" customWidth="1"/>
    <col min="1799" max="1799" width="6.28515625" customWidth="1"/>
    <col min="1800" max="1800" width="8.5703125" customWidth="1"/>
    <col min="1801" max="1802" width="0" hidden="1" customWidth="1"/>
    <col min="1803" max="1803" width="7.140625" customWidth="1"/>
    <col min="1804" max="1809" width="0" hidden="1" customWidth="1"/>
    <col min="1810" max="1810" width="11.42578125" customWidth="1"/>
    <col min="2048" max="2048" width="27.42578125" customWidth="1"/>
    <col min="2049" max="2049" width="3.85546875" customWidth="1"/>
    <col min="2050" max="2050" width="12.140625" customWidth="1"/>
    <col min="2051" max="2051" width="0" hidden="1" customWidth="1"/>
    <col min="2052" max="2052" width="4.140625" customWidth="1"/>
    <col min="2053" max="2053" width="5.28515625" customWidth="1"/>
    <col min="2054" max="2054" width="7" customWidth="1"/>
    <col min="2055" max="2055" width="6.28515625" customWidth="1"/>
    <col min="2056" max="2056" width="8.5703125" customWidth="1"/>
    <col min="2057" max="2058" width="0" hidden="1" customWidth="1"/>
    <col min="2059" max="2059" width="7.140625" customWidth="1"/>
    <col min="2060" max="2065" width="0" hidden="1" customWidth="1"/>
    <col min="2066" max="2066" width="11.42578125" customWidth="1"/>
    <col min="2304" max="2304" width="27.42578125" customWidth="1"/>
    <col min="2305" max="2305" width="3.85546875" customWidth="1"/>
    <col min="2306" max="2306" width="12.140625" customWidth="1"/>
    <col min="2307" max="2307" width="0" hidden="1" customWidth="1"/>
    <col min="2308" max="2308" width="4.140625" customWidth="1"/>
    <col min="2309" max="2309" width="5.28515625" customWidth="1"/>
    <col min="2310" max="2310" width="7" customWidth="1"/>
    <col min="2311" max="2311" width="6.28515625" customWidth="1"/>
    <col min="2312" max="2312" width="8.5703125" customWidth="1"/>
    <col min="2313" max="2314" width="0" hidden="1" customWidth="1"/>
    <col min="2315" max="2315" width="7.140625" customWidth="1"/>
    <col min="2316" max="2321" width="0" hidden="1" customWidth="1"/>
    <col min="2322" max="2322" width="11.42578125" customWidth="1"/>
    <col min="2560" max="2560" width="27.42578125" customWidth="1"/>
    <col min="2561" max="2561" width="3.85546875" customWidth="1"/>
    <col min="2562" max="2562" width="12.140625" customWidth="1"/>
    <col min="2563" max="2563" width="0" hidden="1" customWidth="1"/>
    <col min="2564" max="2564" width="4.140625" customWidth="1"/>
    <col min="2565" max="2565" width="5.28515625" customWidth="1"/>
    <col min="2566" max="2566" width="7" customWidth="1"/>
    <col min="2567" max="2567" width="6.28515625" customWidth="1"/>
    <col min="2568" max="2568" width="8.5703125" customWidth="1"/>
    <col min="2569" max="2570" width="0" hidden="1" customWidth="1"/>
    <col min="2571" max="2571" width="7.140625" customWidth="1"/>
    <col min="2572" max="2577" width="0" hidden="1" customWidth="1"/>
    <col min="2578" max="2578" width="11.42578125" customWidth="1"/>
    <col min="2816" max="2816" width="27.42578125" customWidth="1"/>
    <col min="2817" max="2817" width="3.85546875" customWidth="1"/>
    <col min="2818" max="2818" width="12.140625" customWidth="1"/>
    <col min="2819" max="2819" width="0" hidden="1" customWidth="1"/>
    <col min="2820" max="2820" width="4.140625" customWidth="1"/>
    <col min="2821" max="2821" width="5.28515625" customWidth="1"/>
    <col min="2822" max="2822" width="7" customWidth="1"/>
    <col min="2823" max="2823" width="6.28515625" customWidth="1"/>
    <col min="2824" max="2824" width="8.5703125" customWidth="1"/>
    <col min="2825" max="2826" width="0" hidden="1" customWidth="1"/>
    <col min="2827" max="2827" width="7.140625" customWidth="1"/>
    <col min="2828" max="2833" width="0" hidden="1" customWidth="1"/>
    <col min="2834" max="2834" width="11.42578125" customWidth="1"/>
    <col min="3072" max="3072" width="27.42578125" customWidth="1"/>
    <col min="3073" max="3073" width="3.85546875" customWidth="1"/>
    <col min="3074" max="3074" width="12.140625" customWidth="1"/>
    <col min="3075" max="3075" width="0" hidden="1" customWidth="1"/>
    <col min="3076" max="3076" width="4.140625" customWidth="1"/>
    <col min="3077" max="3077" width="5.28515625" customWidth="1"/>
    <col min="3078" max="3078" width="7" customWidth="1"/>
    <col min="3079" max="3079" width="6.28515625" customWidth="1"/>
    <col min="3080" max="3080" width="8.5703125" customWidth="1"/>
    <col min="3081" max="3082" width="0" hidden="1" customWidth="1"/>
    <col min="3083" max="3083" width="7.140625" customWidth="1"/>
    <col min="3084" max="3089" width="0" hidden="1" customWidth="1"/>
    <col min="3090" max="3090" width="11.42578125" customWidth="1"/>
    <col min="3328" max="3328" width="27.42578125" customWidth="1"/>
    <col min="3329" max="3329" width="3.85546875" customWidth="1"/>
    <col min="3330" max="3330" width="12.140625" customWidth="1"/>
    <col min="3331" max="3331" width="0" hidden="1" customWidth="1"/>
    <col min="3332" max="3332" width="4.140625" customWidth="1"/>
    <col min="3333" max="3333" width="5.28515625" customWidth="1"/>
    <col min="3334" max="3334" width="7" customWidth="1"/>
    <col min="3335" max="3335" width="6.28515625" customWidth="1"/>
    <col min="3336" max="3336" width="8.5703125" customWidth="1"/>
    <col min="3337" max="3338" width="0" hidden="1" customWidth="1"/>
    <col min="3339" max="3339" width="7.140625" customWidth="1"/>
    <col min="3340" max="3345" width="0" hidden="1" customWidth="1"/>
    <col min="3346" max="3346" width="11.42578125" customWidth="1"/>
    <col min="3584" max="3584" width="27.42578125" customWidth="1"/>
    <col min="3585" max="3585" width="3.85546875" customWidth="1"/>
    <col min="3586" max="3586" width="12.140625" customWidth="1"/>
    <col min="3587" max="3587" width="0" hidden="1" customWidth="1"/>
    <col min="3588" max="3588" width="4.140625" customWidth="1"/>
    <col min="3589" max="3589" width="5.28515625" customWidth="1"/>
    <col min="3590" max="3590" width="7" customWidth="1"/>
    <col min="3591" max="3591" width="6.28515625" customWidth="1"/>
    <col min="3592" max="3592" width="8.5703125" customWidth="1"/>
    <col min="3593" max="3594" width="0" hidden="1" customWidth="1"/>
    <col min="3595" max="3595" width="7.140625" customWidth="1"/>
    <col min="3596" max="3601" width="0" hidden="1" customWidth="1"/>
    <col min="3602" max="3602" width="11.42578125" customWidth="1"/>
    <col min="3840" max="3840" width="27.42578125" customWidth="1"/>
    <col min="3841" max="3841" width="3.85546875" customWidth="1"/>
    <col min="3842" max="3842" width="12.140625" customWidth="1"/>
    <col min="3843" max="3843" width="0" hidden="1" customWidth="1"/>
    <col min="3844" max="3844" width="4.140625" customWidth="1"/>
    <col min="3845" max="3845" width="5.28515625" customWidth="1"/>
    <col min="3846" max="3846" width="7" customWidth="1"/>
    <col min="3847" max="3847" width="6.28515625" customWidth="1"/>
    <col min="3848" max="3848" width="8.5703125" customWidth="1"/>
    <col min="3849" max="3850" width="0" hidden="1" customWidth="1"/>
    <col min="3851" max="3851" width="7.140625" customWidth="1"/>
    <col min="3852" max="3857" width="0" hidden="1" customWidth="1"/>
    <col min="3858" max="3858" width="11.42578125" customWidth="1"/>
    <col min="4096" max="4096" width="27.42578125" customWidth="1"/>
    <col min="4097" max="4097" width="3.85546875" customWidth="1"/>
    <col min="4098" max="4098" width="12.140625" customWidth="1"/>
    <col min="4099" max="4099" width="0" hidden="1" customWidth="1"/>
    <col min="4100" max="4100" width="4.140625" customWidth="1"/>
    <col min="4101" max="4101" width="5.28515625" customWidth="1"/>
    <col min="4102" max="4102" width="7" customWidth="1"/>
    <col min="4103" max="4103" width="6.28515625" customWidth="1"/>
    <col min="4104" max="4104" width="8.5703125" customWidth="1"/>
    <col min="4105" max="4106" width="0" hidden="1" customWidth="1"/>
    <col min="4107" max="4107" width="7.140625" customWidth="1"/>
    <col min="4108" max="4113" width="0" hidden="1" customWidth="1"/>
    <col min="4114" max="4114" width="11.42578125" customWidth="1"/>
    <col min="4352" max="4352" width="27.42578125" customWidth="1"/>
    <col min="4353" max="4353" width="3.85546875" customWidth="1"/>
    <col min="4354" max="4354" width="12.140625" customWidth="1"/>
    <col min="4355" max="4355" width="0" hidden="1" customWidth="1"/>
    <col min="4356" max="4356" width="4.140625" customWidth="1"/>
    <col min="4357" max="4357" width="5.28515625" customWidth="1"/>
    <col min="4358" max="4358" width="7" customWidth="1"/>
    <col min="4359" max="4359" width="6.28515625" customWidth="1"/>
    <col min="4360" max="4360" width="8.5703125" customWidth="1"/>
    <col min="4361" max="4362" width="0" hidden="1" customWidth="1"/>
    <col min="4363" max="4363" width="7.140625" customWidth="1"/>
    <col min="4364" max="4369" width="0" hidden="1" customWidth="1"/>
    <col min="4370" max="4370" width="11.42578125" customWidth="1"/>
    <col min="4608" max="4608" width="27.42578125" customWidth="1"/>
    <col min="4609" max="4609" width="3.85546875" customWidth="1"/>
    <col min="4610" max="4610" width="12.140625" customWidth="1"/>
    <col min="4611" max="4611" width="0" hidden="1" customWidth="1"/>
    <col min="4612" max="4612" width="4.140625" customWidth="1"/>
    <col min="4613" max="4613" width="5.28515625" customWidth="1"/>
    <col min="4614" max="4614" width="7" customWidth="1"/>
    <col min="4615" max="4615" width="6.28515625" customWidth="1"/>
    <col min="4616" max="4616" width="8.5703125" customWidth="1"/>
    <col min="4617" max="4618" width="0" hidden="1" customWidth="1"/>
    <col min="4619" max="4619" width="7.140625" customWidth="1"/>
    <col min="4620" max="4625" width="0" hidden="1" customWidth="1"/>
    <col min="4626" max="4626" width="11.42578125" customWidth="1"/>
    <col min="4864" max="4864" width="27.42578125" customWidth="1"/>
    <col min="4865" max="4865" width="3.85546875" customWidth="1"/>
    <col min="4866" max="4866" width="12.140625" customWidth="1"/>
    <col min="4867" max="4867" width="0" hidden="1" customWidth="1"/>
    <col min="4868" max="4868" width="4.140625" customWidth="1"/>
    <col min="4869" max="4869" width="5.28515625" customWidth="1"/>
    <col min="4870" max="4870" width="7" customWidth="1"/>
    <col min="4871" max="4871" width="6.28515625" customWidth="1"/>
    <col min="4872" max="4872" width="8.5703125" customWidth="1"/>
    <col min="4873" max="4874" width="0" hidden="1" customWidth="1"/>
    <col min="4875" max="4875" width="7.140625" customWidth="1"/>
    <col min="4876" max="4881" width="0" hidden="1" customWidth="1"/>
    <col min="4882" max="4882" width="11.42578125" customWidth="1"/>
    <col min="5120" max="5120" width="27.42578125" customWidth="1"/>
    <col min="5121" max="5121" width="3.85546875" customWidth="1"/>
    <col min="5122" max="5122" width="12.140625" customWidth="1"/>
    <col min="5123" max="5123" width="0" hidden="1" customWidth="1"/>
    <col min="5124" max="5124" width="4.140625" customWidth="1"/>
    <col min="5125" max="5125" width="5.28515625" customWidth="1"/>
    <col min="5126" max="5126" width="7" customWidth="1"/>
    <col min="5127" max="5127" width="6.28515625" customWidth="1"/>
    <col min="5128" max="5128" width="8.5703125" customWidth="1"/>
    <col min="5129" max="5130" width="0" hidden="1" customWidth="1"/>
    <col min="5131" max="5131" width="7.140625" customWidth="1"/>
    <col min="5132" max="5137" width="0" hidden="1" customWidth="1"/>
    <col min="5138" max="5138" width="11.42578125" customWidth="1"/>
    <col min="5376" max="5376" width="27.42578125" customWidth="1"/>
    <col min="5377" max="5377" width="3.85546875" customWidth="1"/>
    <col min="5378" max="5378" width="12.140625" customWidth="1"/>
    <col min="5379" max="5379" width="0" hidden="1" customWidth="1"/>
    <col min="5380" max="5380" width="4.140625" customWidth="1"/>
    <col min="5381" max="5381" width="5.28515625" customWidth="1"/>
    <col min="5382" max="5382" width="7" customWidth="1"/>
    <col min="5383" max="5383" width="6.28515625" customWidth="1"/>
    <col min="5384" max="5384" width="8.5703125" customWidth="1"/>
    <col min="5385" max="5386" width="0" hidden="1" customWidth="1"/>
    <col min="5387" max="5387" width="7.140625" customWidth="1"/>
    <col min="5388" max="5393" width="0" hidden="1" customWidth="1"/>
    <col min="5394" max="5394" width="11.42578125" customWidth="1"/>
    <col min="5632" max="5632" width="27.42578125" customWidth="1"/>
    <col min="5633" max="5633" width="3.85546875" customWidth="1"/>
    <col min="5634" max="5634" width="12.140625" customWidth="1"/>
    <col min="5635" max="5635" width="0" hidden="1" customWidth="1"/>
    <col min="5636" max="5636" width="4.140625" customWidth="1"/>
    <col min="5637" max="5637" width="5.28515625" customWidth="1"/>
    <col min="5638" max="5638" width="7" customWidth="1"/>
    <col min="5639" max="5639" width="6.28515625" customWidth="1"/>
    <col min="5640" max="5640" width="8.5703125" customWidth="1"/>
    <col min="5641" max="5642" width="0" hidden="1" customWidth="1"/>
    <col min="5643" max="5643" width="7.140625" customWidth="1"/>
    <col min="5644" max="5649" width="0" hidden="1" customWidth="1"/>
    <col min="5650" max="5650" width="11.42578125" customWidth="1"/>
    <col min="5888" max="5888" width="27.42578125" customWidth="1"/>
    <col min="5889" max="5889" width="3.85546875" customWidth="1"/>
    <col min="5890" max="5890" width="12.140625" customWidth="1"/>
    <col min="5891" max="5891" width="0" hidden="1" customWidth="1"/>
    <col min="5892" max="5892" width="4.140625" customWidth="1"/>
    <col min="5893" max="5893" width="5.28515625" customWidth="1"/>
    <col min="5894" max="5894" width="7" customWidth="1"/>
    <col min="5895" max="5895" width="6.28515625" customWidth="1"/>
    <col min="5896" max="5896" width="8.5703125" customWidth="1"/>
    <col min="5897" max="5898" width="0" hidden="1" customWidth="1"/>
    <col min="5899" max="5899" width="7.140625" customWidth="1"/>
    <col min="5900" max="5905" width="0" hidden="1" customWidth="1"/>
    <col min="5906" max="5906" width="11.42578125" customWidth="1"/>
    <col min="6144" max="6144" width="27.42578125" customWidth="1"/>
    <col min="6145" max="6145" width="3.85546875" customWidth="1"/>
    <col min="6146" max="6146" width="12.140625" customWidth="1"/>
    <col min="6147" max="6147" width="0" hidden="1" customWidth="1"/>
    <col min="6148" max="6148" width="4.140625" customWidth="1"/>
    <col min="6149" max="6149" width="5.28515625" customWidth="1"/>
    <col min="6150" max="6150" width="7" customWidth="1"/>
    <col min="6151" max="6151" width="6.28515625" customWidth="1"/>
    <col min="6152" max="6152" width="8.5703125" customWidth="1"/>
    <col min="6153" max="6154" width="0" hidden="1" customWidth="1"/>
    <col min="6155" max="6155" width="7.140625" customWidth="1"/>
    <col min="6156" max="6161" width="0" hidden="1" customWidth="1"/>
    <col min="6162" max="6162" width="11.42578125" customWidth="1"/>
    <col min="6400" max="6400" width="27.42578125" customWidth="1"/>
    <col min="6401" max="6401" width="3.85546875" customWidth="1"/>
    <col min="6402" max="6402" width="12.140625" customWidth="1"/>
    <col min="6403" max="6403" width="0" hidden="1" customWidth="1"/>
    <col min="6404" max="6404" width="4.140625" customWidth="1"/>
    <col min="6405" max="6405" width="5.28515625" customWidth="1"/>
    <col min="6406" max="6406" width="7" customWidth="1"/>
    <col min="6407" max="6407" width="6.28515625" customWidth="1"/>
    <col min="6408" max="6408" width="8.5703125" customWidth="1"/>
    <col min="6409" max="6410" width="0" hidden="1" customWidth="1"/>
    <col min="6411" max="6411" width="7.140625" customWidth="1"/>
    <col min="6412" max="6417" width="0" hidden="1" customWidth="1"/>
    <col min="6418" max="6418" width="11.42578125" customWidth="1"/>
    <col min="6656" max="6656" width="27.42578125" customWidth="1"/>
    <col min="6657" max="6657" width="3.85546875" customWidth="1"/>
    <col min="6658" max="6658" width="12.140625" customWidth="1"/>
    <col min="6659" max="6659" width="0" hidden="1" customWidth="1"/>
    <col min="6660" max="6660" width="4.140625" customWidth="1"/>
    <col min="6661" max="6661" width="5.28515625" customWidth="1"/>
    <col min="6662" max="6662" width="7" customWidth="1"/>
    <col min="6663" max="6663" width="6.28515625" customWidth="1"/>
    <col min="6664" max="6664" width="8.5703125" customWidth="1"/>
    <col min="6665" max="6666" width="0" hidden="1" customWidth="1"/>
    <col min="6667" max="6667" width="7.140625" customWidth="1"/>
    <col min="6668" max="6673" width="0" hidden="1" customWidth="1"/>
    <col min="6674" max="6674" width="11.42578125" customWidth="1"/>
    <col min="6912" max="6912" width="27.42578125" customWidth="1"/>
    <col min="6913" max="6913" width="3.85546875" customWidth="1"/>
    <col min="6914" max="6914" width="12.140625" customWidth="1"/>
    <col min="6915" max="6915" width="0" hidden="1" customWidth="1"/>
    <col min="6916" max="6916" width="4.140625" customWidth="1"/>
    <col min="6917" max="6917" width="5.28515625" customWidth="1"/>
    <col min="6918" max="6918" width="7" customWidth="1"/>
    <col min="6919" max="6919" width="6.28515625" customWidth="1"/>
    <col min="6920" max="6920" width="8.5703125" customWidth="1"/>
    <col min="6921" max="6922" width="0" hidden="1" customWidth="1"/>
    <col min="6923" max="6923" width="7.140625" customWidth="1"/>
    <col min="6924" max="6929" width="0" hidden="1" customWidth="1"/>
    <col min="6930" max="6930" width="11.42578125" customWidth="1"/>
    <col min="7168" max="7168" width="27.42578125" customWidth="1"/>
    <col min="7169" max="7169" width="3.85546875" customWidth="1"/>
    <col min="7170" max="7170" width="12.140625" customWidth="1"/>
    <col min="7171" max="7171" width="0" hidden="1" customWidth="1"/>
    <col min="7172" max="7172" width="4.140625" customWidth="1"/>
    <col min="7173" max="7173" width="5.28515625" customWidth="1"/>
    <col min="7174" max="7174" width="7" customWidth="1"/>
    <col min="7175" max="7175" width="6.28515625" customWidth="1"/>
    <col min="7176" max="7176" width="8.5703125" customWidth="1"/>
    <col min="7177" max="7178" width="0" hidden="1" customWidth="1"/>
    <col min="7179" max="7179" width="7.140625" customWidth="1"/>
    <col min="7180" max="7185" width="0" hidden="1" customWidth="1"/>
    <col min="7186" max="7186" width="11.42578125" customWidth="1"/>
    <col min="7424" max="7424" width="27.42578125" customWidth="1"/>
    <col min="7425" max="7425" width="3.85546875" customWidth="1"/>
    <col min="7426" max="7426" width="12.140625" customWidth="1"/>
    <col min="7427" max="7427" width="0" hidden="1" customWidth="1"/>
    <col min="7428" max="7428" width="4.140625" customWidth="1"/>
    <col min="7429" max="7429" width="5.28515625" customWidth="1"/>
    <col min="7430" max="7430" width="7" customWidth="1"/>
    <col min="7431" max="7431" width="6.28515625" customWidth="1"/>
    <col min="7432" max="7432" width="8.5703125" customWidth="1"/>
    <col min="7433" max="7434" width="0" hidden="1" customWidth="1"/>
    <col min="7435" max="7435" width="7.140625" customWidth="1"/>
    <col min="7436" max="7441" width="0" hidden="1" customWidth="1"/>
    <col min="7442" max="7442" width="11.42578125" customWidth="1"/>
    <col min="7680" max="7680" width="27.42578125" customWidth="1"/>
    <col min="7681" max="7681" width="3.85546875" customWidth="1"/>
    <col min="7682" max="7682" width="12.140625" customWidth="1"/>
    <col min="7683" max="7683" width="0" hidden="1" customWidth="1"/>
    <col min="7684" max="7684" width="4.140625" customWidth="1"/>
    <col min="7685" max="7685" width="5.28515625" customWidth="1"/>
    <col min="7686" max="7686" width="7" customWidth="1"/>
    <col min="7687" max="7687" width="6.28515625" customWidth="1"/>
    <col min="7688" max="7688" width="8.5703125" customWidth="1"/>
    <col min="7689" max="7690" width="0" hidden="1" customWidth="1"/>
    <col min="7691" max="7691" width="7.140625" customWidth="1"/>
    <col min="7692" max="7697" width="0" hidden="1" customWidth="1"/>
    <col min="7698" max="7698" width="11.42578125" customWidth="1"/>
    <col min="7936" max="7936" width="27.42578125" customWidth="1"/>
    <col min="7937" max="7937" width="3.85546875" customWidth="1"/>
    <col min="7938" max="7938" width="12.140625" customWidth="1"/>
    <col min="7939" max="7939" width="0" hidden="1" customWidth="1"/>
    <col min="7940" max="7940" width="4.140625" customWidth="1"/>
    <col min="7941" max="7941" width="5.28515625" customWidth="1"/>
    <col min="7942" max="7942" width="7" customWidth="1"/>
    <col min="7943" max="7943" width="6.28515625" customWidth="1"/>
    <col min="7944" max="7944" width="8.5703125" customWidth="1"/>
    <col min="7945" max="7946" width="0" hidden="1" customWidth="1"/>
    <col min="7947" max="7947" width="7.140625" customWidth="1"/>
    <col min="7948" max="7953" width="0" hidden="1" customWidth="1"/>
    <col min="7954" max="7954" width="11.42578125" customWidth="1"/>
    <col min="8192" max="8192" width="27.42578125" customWidth="1"/>
    <col min="8193" max="8193" width="3.85546875" customWidth="1"/>
    <col min="8194" max="8194" width="12.140625" customWidth="1"/>
    <col min="8195" max="8195" width="0" hidden="1" customWidth="1"/>
    <col min="8196" max="8196" width="4.140625" customWidth="1"/>
    <col min="8197" max="8197" width="5.28515625" customWidth="1"/>
    <col min="8198" max="8198" width="7" customWidth="1"/>
    <col min="8199" max="8199" width="6.28515625" customWidth="1"/>
    <col min="8200" max="8200" width="8.5703125" customWidth="1"/>
    <col min="8201" max="8202" width="0" hidden="1" customWidth="1"/>
    <col min="8203" max="8203" width="7.140625" customWidth="1"/>
    <col min="8204" max="8209" width="0" hidden="1" customWidth="1"/>
    <col min="8210" max="8210" width="11.42578125" customWidth="1"/>
    <col min="8448" max="8448" width="27.42578125" customWidth="1"/>
    <col min="8449" max="8449" width="3.85546875" customWidth="1"/>
    <col min="8450" max="8450" width="12.140625" customWidth="1"/>
    <col min="8451" max="8451" width="0" hidden="1" customWidth="1"/>
    <col min="8452" max="8452" width="4.140625" customWidth="1"/>
    <col min="8453" max="8453" width="5.28515625" customWidth="1"/>
    <col min="8454" max="8454" width="7" customWidth="1"/>
    <col min="8455" max="8455" width="6.28515625" customWidth="1"/>
    <col min="8456" max="8456" width="8.5703125" customWidth="1"/>
    <col min="8457" max="8458" width="0" hidden="1" customWidth="1"/>
    <col min="8459" max="8459" width="7.140625" customWidth="1"/>
    <col min="8460" max="8465" width="0" hidden="1" customWidth="1"/>
    <col min="8466" max="8466" width="11.42578125" customWidth="1"/>
    <col min="8704" max="8704" width="27.42578125" customWidth="1"/>
    <col min="8705" max="8705" width="3.85546875" customWidth="1"/>
    <col min="8706" max="8706" width="12.140625" customWidth="1"/>
    <col min="8707" max="8707" width="0" hidden="1" customWidth="1"/>
    <col min="8708" max="8708" width="4.140625" customWidth="1"/>
    <col min="8709" max="8709" width="5.28515625" customWidth="1"/>
    <col min="8710" max="8710" width="7" customWidth="1"/>
    <col min="8711" max="8711" width="6.28515625" customWidth="1"/>
    <col min="8712" max="8712" width="8.5703125" customWidth="1"/>
    <col min="8713" max="8714" width="0" hidden="1" customWidth="1"/>
    <col min="8715" max="8715" width="7.140625" customWidth="1"/>
    <col min="8716" max="8721" width="0" hidden="1" customWidth="1"/>
    <col min="8722" max="8722" width="11.42578125" customWidth="1"/>
    <col min="8960" max="8960" width="27.42578125" customWidth="1"/>
    <col min="8961" max="8961" width="3.85546875" customWidth="1"/>
    <col min="8962" max="8962" width="12.140625" customWidth="1"/>
    <col min="8963" max="8963" width="0" hidden="1" customWidth="1"/>
    <col min="8964" max="8964" width="4.140625" customWidth="1"/>
    <col min="8965" max="8965" width="5.28515625" customWidth="1"/>
    <col min="8966" max="8966" width="7" customWidth="1"/>
    <col min="8967" max="8967" width="6.28515625" customWidth="1"/>
    <col min="8968" max="8968" width="8.5703125" customWidth="1"/>
    <col min="8969" max="8970" width="0" hidden="1" customWidth="1"/>
    <col min="8971" max="8971" width="7.140625" customWidth="1"/>
    <col min="8972" max="8977" width="0" hidden="1" customWidth="1"/>
    <col min="8978" max="8978" width="11.42578125" customWidth="1"/>
    <col min="9216" max="9216" width="27.42578125" customWidth="1"/>
    <col min="9217" max="9217" width="3.85546875" customWidth="1"/>
    <col min="9218" max="9218" width="12.140625" customWidth="1"/>
    <col min="9219" max="9219" width="0" hidden="1" customWidth="1"/>
    <col min="9220" max="9220" width="4.140625" customWidth="1"/>
    <col min="9221" max="9221" width="5.28515625" customWidth="1"/>
    <col min="9222" max="9222" width="7" customWidth="1"/>
    <col min="9223" max="9223" width="6.28515625" customWidth="1"/>
    <col min="9224" max="9224" width="8.5703125" customWidth="1"/>
    <col min="9225" max="9226" width="0" hidden="1" customWidth="1"/>
    <col min="9227" max="9227" width="7.140625" customWidth="1"/>
    <col min="9228" max="9233" width="0" hidden="1" customWidth="1"/>
    <col min="9234" max="9234" width="11.42578125" customWidth="1"/>
    <col min="9472" max="9472" width="27.42578125" customWidth="1"/>
    <col min="9473" max="9473" width="3.85546875" customWidth="1"/>
    <col min="9474" max="9474" width="12.140625" customWidth="1"/>
    <col min="9475" max="9475" width="0" hidden="1" customWidth="1"/>
    <col min="9476" max="9476" width="4.140625" customWidth="1"/>
    <col min="9477" max="9477" width="5.28515625" customWidth="1"/>
    <col min="9478" max="9478" width="7" customWidth="1"/>
    <col min="9479" max="9479" width="6.28515625" customWidth="1"/>
    <col min="9480" max="9480" width="8.5703125" customWidth="1"/>
    <col min="9481" max="9482" width="0" hidden="1" customWidth="1"/>
    <col min="9483" max="9483" width="7.140625" customWidth="1"/>
    <col min="9484" max="9489" width="0" hidden="1" customWidth="1"/>
    <col min="9490" max="9490" width="11.42578125" customWidth="1"/>
    <col min="9728" max="9728" width="27.42578125" customWidth="1"/>
    <col min="9729" max="9729" width="3.85546875" customWidth="1"/>
    <col min="9730" max="9730" width="12.140625" customWidth="1"/>
    <col min="9731" max="9731" width="0" hidden="1" customWidth="1"/>
    <col min="9732" max="9732" width="4.140625" customWidth="1"/>
    <col min="9733" max="9733" width="5.28515625" customWidth="1"/>
    <col min="9734" max="9734" width="7" customWidth="1"/>
    <col min="9735" max="9735" width="6.28515625" customWidth="1"/>
    <col min="9736" max="9736" width="8.5703125" customWidth="1"/>
    <col min="9737" max="9738" width="0" hidden="1" customWidth="1"/>
    <col min="9739" max="9739" width="7.140625" customWidth="1"/>
    <col min="9740" max="9745" width="0" hidden="1" customWidth="1"/>
    <col min="9746" max="9746" width="11.42578125" customWidth="1"/>
    <col min="9984" max="9984" width="27.42578125" customWidth="1"/>
    <col min="9985" max="9985" width="3.85546875" customWidth="1"/>
    <col min="9986" max="9986" width="12.140625" customWidth="1"/>
    <col min="9987" max="9987" width="0" hidden="1" customWidth="1"/>
    <col min="9988" max="9988" width="4.140625" customWidth="1"/>
    <col min="9989" max="9989" width="5.28515625" customWidth="1"/>
    <col min="9990" max="9990" width="7" customWidth="1"/>
    <col min="9991" max="9991" width="6.28515625" customWidth="1"/>
    <col min="9992" max="9992" width="8.5703125" customWidth="1"/>
    <col min="9993" max="9994" width="0" hidden="1" customWidth="1"/>
    <col min="9995" max="9995" width="7.140625" customWidth="1"/>
    <col min="9996" max="10001" width="0" hidden="1" customWidth="1"/>
    <col min="10002" max="10002" width="11.42578125" customWidth="1"/>
    <col min="10240" max="10240" width="27.42578125" customWidth="1"/>
    <col min="10241" max="10241" width="3.85546875" customWidth="1"/>
    <col min="10242" max="10242" width="12.140625" customWidth="1"/>
    <col min="10243" max="10243" width="0" hidden="1" customWidth="1"/>
    <col min="10244" max="10244" width="4.140625" customWidth="1"/>
    <col min="10245" max="10245" width="5.28515625" customWidth="1"/>
    <col min="10246" max="10246" width="7" customWidth="1"/>
    <col min="10247" max="10247" width="6.28515625" customWidth="1"/>
    <col min="10248" max="10248" width="8.5703125" customWidth="1"/>
    <col min="10249" max="10250" width="0" hidden="1" customWidth="1"/>
    <col min="10251" max="10251" width="7.140625" customWidth="1"/>
    <col min="10252" max="10257" width="0" hidden="1" customWidth="1"/>
    <col min="10258" max="10258" width="11.42578125" customWidth="1"/>
    <col min="10496" max="10496" width="27.42578125" customWidth="1"/>
    <col min="10497" max="10497" width="3.85546875" customWidth="1"/>
    <col min="10498" max="10498" width="12.140625" customWidth="1"/>
    <col min="10499" max="10499" width="0" hidden="1" customWidth="1"/>
    <col min="10500" max="10500" width="4.140625" customWidth="1"/>
    <col min="10501" max="10501" width="5.28515625" customWidth="1"/>
    <col min="10502" max="10502" width="7" customWidth="1"/>
    <col min="10503" max="10503" width="6.28515625" customWidth="1"/>
    <col min="10504" max="10504" width="8.5703125" customWidth="1"/>
    <col min="10505" max="10506" width="0" hidden="1" customWidth="1"/>
    <col min="10507" max="10507" width="7.140625" customWidth="1"/>
    <col min="10508" max="10513" width="0" hidden="1" customWidth="1"/>
    <col min="10514" max="10514" width="11.42578125" customWidth="1"/>
    <col min="10752" max="10752" width="27.42578125" customWidth="1"/>
    <col min="10753" max="10753" width="3.85546875" customWidth="1"/>
    <col min="10754" max="10754" width="12.140625" customWidth="1"/>
    <col min="10755" max="10755" width="0" hidden="1" customWidth="1"/>
    <col min="10756" max="10756" width="4.140625" customWidth="1"/>
    <col min="10757" max="10757" width="5.28515625" customWidth="1"/>
    <col min="10758" max="10758" width="7" customWidth="1"/>
    <col min="10759" max="10759" width="6.28515625" customWidth="1"/>
    <col min="10760" max="10760" width="8.5703125" customWidth="1"/>
    <col min="10761" max="10762" width="0" hidden="1" customWidth="1"/>
    <col min="10763" max="10763" width="7.140625" customWidth="1"/>
    <col min="10764" max="10769" width="0" hidden="1" customWidth="1"/>
    <col min="10770" max="10770" width="11.42578125" customWidth="1"/>
    <col min="11008" max="11008" width="27.42578125" customWidth="1"/>
    <col min="11009" max="11009" width="3.85546875" customWidth="1"/>
    <col min="11010" max="11010" width="12.140625" customWidth="1"/>
    <col min="11011" max="11011" width="0" hidden="1" customWidth="1"/>
    <col min="11012" max="11012" width="4.140625" customWidth="1"/>
    <col min="11013" max="11013" width="5.28515625" customWidth="1"/>
    <col min="11014" max="11014" width="7" customWidth="1"/>
    <col min="11015" max="11015" width="6.28515625" customWidth="1"/>
    <col min="11016" max="11016" width="8.5703125" customWidth="1"/>
    <col min="11017" max="11018" width="0" hidden="1" customWidth="1"/>
    <col min="11019" max="11019" width="7.140625" customWidth="1"/>
    <col min="11020" max="11025" width="0" hidden="1" customWidth="1"/>
    <col min="11026" max="11026" width="11.42578125" customWidth="1"/>
    <col min="11264" max="11264" width="27.42578125" customWidth="1"/>
    <col min="11265" max="11265" width="3.85546875" customWidth="1"/>
    <col min="11266" max="11266" width="12.140625" customWidth="1"/>
    <col min="11267" max="11267" width="0" hidden="1" customWidth="1"/>
    <col min="11268" max="11268" width="4.140625" customWidth="1"/>
    <col min="11269" max="11269" width="5.28515625" customWidth="1"/>
    <col min="11270" max="11270" width="7" customWidth="1"/>
    <col min="11271" max="11271" width="6.28515625" customWidth="1"/>
    <col min="11272" max="11272" width="8.5703125" customWidth="1"/>
    <col min="11273" max="11274" width="0" hidden="1" customWidth="1"/>
    <col min="11275" max="11275" width="7.140625" customWidth="1"/>
    <col min="11276" max="11281" width="0" hidden="1" customWidth="1"/>
    <col min="11282" max="11282" width="11.42578125" customWidth="1"/>
    <col min="11520" max="11520" width="27.42578125" customWidth="1"/>
    <col min="11521" max="11521" width="3.85546875" customWidth="1"/>
    <col min="11522" max="11522" width="12.140625" customWidth="1"/>
    <col min="11523" max="11523" width="0" hidden="1" customWidth="1"/>
    <col min="11524" max="11524" width="4.140625" customWidth="1"/>
    <col min="11525" max="11525" width="5.28515625" customWidth="1"/>
    <col min="11526" max="11526" width="7" customWidth="1"/>
    <col min="11527" max="11527" width="6.28515625" customWidth="1"/>
    <col min="11528" max="11528" width="8.5703125" customWidth="1"/>
    <col min="11529" max="11530" width="0" hidden="1" customWidth="1"/>
    <col min="11531" max="11531" width="7.140625" customWidth="1"/>
    <col min="11532" max="11537" width="0" hidden="1" customWidth="1"/>
    <col min="11538" max="11538" width="11.42578125" customWidth="1"/>
    <col min="11776" max="11776" width="27.42578125" customWidth="1"/>
    <col min="11777" max="11777" width="3.85546875" customWidth="1"/>
    <col min="11778" max="11778" width="12.140625" customWidth="1"/>
    <col min="11779" max="11779" width="0" hidden="1" customWidth="1"/>
    <col min="11780" max="11780" width="4.140625" customWidth="1"/>
    <col min="11781" max="11781" width="5.28515625" customWidth="1"/>
    <col min="11782" max="11782" width="7" customWidth="1"/>
    <col min="11783" max="11783" width="6.28515625" customWidth="1"/>
    <col min="11784" max="11784" width="8.5703125" customWidth="1"/>
    <col min="11785" max="11786" width="0" hidden="1" customWidth="1"/>
    <col min="11787" max="11787" width="7.140625" customWidth="1"/>
    <col min="11788" max="11793" width="0" hidden="1" customWidth="1"/>
    <col min="11794" max="11794" width="11.42578125" customWidth="1"/>
    <col min="12032" max="12032" width="27.42578125" customWidth="1"/>
    <col min="12033" max="12033" width="3.85546875" customWidth="1"/>
    <col min="12034" max="12034" width="12.140625" customWidth="1"/>
    <col min="12035" max="12035" width="0" hidden="1" customWidth="1"/>
    <col min="12036" max="12036" width="4.140625" customWidth="1"/>
    <col min="12037" max="12037" width="5.28515625" customWidth="1"/>
    <col min="12038" max="12038" width="7" customWidth="1"/>
    <col min="12039" max="12039" width="6.28515625" customWidth="1"/>
    <col min="12040" max="12040" width="8.5703125" customWidth="1"/>
    <col min="12041" max="12042" width="0" hidden="1" customWidth="1"/>
    <col min="12043" max="12043" width="7.140625" customWidth="1"/>
    <col min="12044" max="12049" width="0" hidden="1" customWidth="1"/>
    <col min="12050" max="12050" width="11.42578125" customWidth="1"/>
    <col min="12288" max="12288" width="27.42578125" customWidth="1"/>
    <col min="12289" max="12289" width="3.85546875" customWidth="1"/>
    <col min="12290" max="12290" width="12.140625" customWidth="1"/>
    <col min="12291" max="12291" width="0" hidden="1" customWidth="1"/>
    <col min="12292" max="12292" width="4.140625" customWidth="1"/>
    <col min="12293" max="12293" width="5.28515625" customWidth="1"/>
    <col min="12294" max="12294" width="7" customWidth="1"/>
    <col min="12295" max="12295" width="6.28515625" customWidth="1"/>
    <col min="12296" max="12296" width="8.5703125" customWidth="1"/>
    <col min="12297" max="12298" width="0" hidden="1" customWidth="1"/>
    <col min="12299" max="12299" width="7.140625" customWidth="1"/>
    <col min="12300" max="12305" width="0" hidden="1" customWidth="1"/>
    <col min="12306" max="12306" width="11.42578125" customWidth="1"/>
    <col min="12544" max="12544" width="27.42578125" customWidth="1"/>
    <col min="12545" max="12545" width="3.85546875" customWidth="1"/>
    <col min="12546" max="12546" width="12.140625" customWidth="1"/>
    <col min="12547" max="12547" width="0" hidden="1" customWidth="1"/>
    <col min="12548" max="12548" width="4.140625" customWidth="1"/>
    <col min="12549" max="12549" width="5.28515625" customWidth="1"/>
    <col min="12550" max="12550" width="7" customWidth="1"/>
    <col min="12551" max="12551" width="6.28515625" customWidth="1"/>
    <col min="12552" max="12552" width="8.5703125" customWidth="1"/>
    <col min="12553" max="12554" width="0" hidden="1" customWidth="1"/>
    <col min="12555" max="12555" width="7.140625" customWidth="1"/>
    <col min="12556" max="12561" width="0" hidden="1" customWidth="1"/>
    <col min="12562" max="12562" width="11.42578125" customWidth="1"/>
    <col min="12800" max="12800" width="27.42578125" customWidth="1"/>
    <col min="12801" max="12801" width="3.85546875" customWidth="1"/>
    <col min="12802" max="12802" width="12.140625" customWidth="1"/>
    <col min="12803" max="12803" width="0" hidden="1" customWidth="1"/>
    <col min="12804" max="12804" width="4.140625" customWidth="1"/>
    <col min="12805" max="12805" width="5.28515625" customWidth="1"/>
    <col min="12806" max="12806" width="7" customWidth="1"/>
    <col min="12807" max="12807" width="6.28515625" customWidth="1"/>
    <col min="12808" max="12808" width="8.5703125" customWidth="1"/>
    <col min="12809" max="12810" width="0" hidden="1" customWidth="1"/>
    <col min="12811" max="12811" width="7.140625" customWidth="1"/>
    <col min="12812" max="12817" width="0" hidden="1" customWidth="1"/>
    <col min="12818" max="12818" width="11.42578125" customWidth="1"/>
    <col min="13056" max="13056" width="27.42578125" customWidth="1"/>
    <col min="13057" max="13057" width="3.85546875" customWidth="1"/>
    <col min="13058" max="13058" width="12.140625" customWidth="1"/>
    <col min="13059" max="13059" width="0" hidden="1" customWidth="1"/>
    <col min="13060" max="13060" width="4.140625" customWidth="1"/>
    <col min="13061" max="13061" width="5.28515625" customWidth="1"/>
    <col min="13062" max="13062" width="7" customWidth="1"/>
    <col min="13063" max="13063" width="6.28515625" customWidth="1"/>
    <col min="13064" max="13064" width="8.5703125" customWidth="1"/>
    <col min="13065" max="13066" width="0" hidden="1" customWidth="1"/>
    <col min="13067" max="13067" width="7.140625" customWidth="1"/>
    <col min="13068" max="13073" width="0" hidden="1" customWidth="1"/>
    <col min="13074" max="13074" width="11.42578125" customWidth="1"/>
    <col min="13312" max="13312" width="27.42578125" customWidth="1"/>
    <col min="13313" max="13313" width="3.85546875" customWidth="1"/>
    <col min="13314" max="13314" width="12.140625" customWidth="1"/>
    <col min="13315" max="13315" width="0" hidden="1" customWidth="1"/>
    <col min="13316" max="13316" width="4.140625" customWidth="1"/>
    <col min="13317" max="13317" width="5.28515625" customWidth="1"/>
    <col min="13318" max="13318" width="7" customWidth="1"/>
    <col min="13319" max="13319" width="6.28515625" customWidth="1"/>
    <col min="13320" max="13320" width="8.5703125" customWidth="1"/>
    <col min="13321" max="13322" width="0" hidden="1" customWidth="1"/>
    <col min="13323" max="13323" width="7.140625" customWidth="1"/>
    <col min="13324" max="13329" width="0" hidden="1" customWidth="1"/>
    <col min="13330" max="13330" width="11.42578125" customWidth="1"/>
    <col min="13568" max="13568" width="27.42578125" customWidth="1"/>
    <col min="13569" max="13569" width="3.85546875" customWidth="1"/>
    <col min="13570" max="13570" width="12.140625" customWidth="1"/>
    <col min="13571" max="13571" width="0" hidden="1" customWidth="1"/>
    <col min="13572" max="13572" width="4.140625" customWidth="1"/>
    <col min="13573" max="13573" width="5.28515625" customWidth="1"/>
    <col min="13574" max="13574" width="7" customWidth="1"/>
    <col min="13575" max="13575" width="6.28515625" customWidth="1"/>
    <col min="13576" max="13576" width="8.5703125" customWidth="1"/>
    <col min="13577" max="13578" width="0" hidden="1" customWidth="1"/>
    <col min="13579" max="13579" width="7.140625" customWidth="1"/>
    <col min="13580" max="13585" width="0" hidden="1" customWidth="1"/>
    <col min="13586" max="13586" width="11.42578125" customWidth="1"/>
    <col min="13824" max="13824" width="27.42578125" customWidth="1"/>
    <col min="13825" max="13825" width="3.85546875" customWidth="1"/>
    <col min="13826" max="13826" width="12.140625" customWidth="1"/>
    <col min="13827" max="13827" width="0" hidden="1" customWidth="1"/>
    <col min="13828" max="13828" width="4.140625" customWidth="1"/>
    <col min="13829" max="13829" width="5.28515625" customWidth="1"/>
    <col min="13830" max="13830" width="7" customWidth="1"/>
    <col min="13831" max="13831" width="6.28515625" customWidth="1"/>
    <col min="13832" max="13832" width="8.5703125" customWidth="1"/>
    <col min="13833" max="13834" width="0" hidden="1" customWidth="1"/>
    <col min="13835" max="13835" width="7.140625" customWidth="1"/>
    <col min="13836" max="13841" width="0" hidden="1" customWidth="1"/>
    <col min="13842" max="13842" width="11.42578125" customWidth="1"/>
    <col min="14080" max="14080" width="27.42578125" customWidth="1"/>
    <col min="14081" max="14081" width="3.85546875" customWidth="1"/>
    <col min="14082" max="14082" width="12.140625" customWidth="1"/>
    <col min="14083" max="14083" width="0" hidden="1" customWidth="1"/>
    <col min="14084" max="14084" width="4.140625" customWidth="1"/>
    <col min="14085" max="14085" width="5.28515625" customWidth="1"/>
    <col min="14086" max="14086" width="7" customWidth="1"/>
    <col min="14087" max="14087" width="6.28515625" customWidth="1"/>
    <col min="14088" max="14088" width="8.5703125" customWidth="1"/>
    <col min="14089" max="14090" width="0" hidden="1" customWidth="1"/>
    <col min="14091" max="14091" width="7.140625" customWidth="1"/>
    <col min="14092" max="14097" width="0" hidden="1" customWidth="1"/>
    <col min="14098" max="14098" width="11.42578125" customWidth="1"/>
    <col min="14336" max="14336" width="27.42578125" customWidth="1"/>
    <col min="14337" max="14337" width="3.85546875" customWidth="1"/>
    <col min="14338" max="14338" width="12.140625" customWidth="1"/>
    <col min="14339" max="14339" width="0" hidden="1" customWidth="1"/>
    <col min="14340" max="14340" width="4.140625" customWidth="1"/>
    <col min="14341" max="14341" width="5.28515625" customWidth="1"/>
    <col min="14342" max="14342" width="7" customWidth="1"/>
    <col min="14343" max="14343" width="6.28515625" customWidth="1"/>
    <col min="14344" max="14344" width="8.5703125" customWidth="1"/>
    <col min="14345" max="14346" width="0" hidden="1" customWidth="1"/>
    <col min="14347" max="14347" width="7.140625" customWidth="1"/>
    <col min="14348" max="14353" width="0" hidden="1" customWidth="1"/>
    <col min="14354" max="14354" width="11.42578125" customWidth="1"/>
    <col min="14592" max="14592" width="27.42578125" customWidth="1"/>
    <col min="14593" max="14593" width="3.85546875" customWidth="1"/>
    <col min="14594" max="14594" width="12.140625" customWidth="1"/>
    <col min="14595" max="14595" width="0" hidden="1" customWidth="1"/>
    <col min="14596" max="14596" width="4.140625" customWidth="1"/>
    <col min="14597" max="14597" width="5.28515625" customWidth="1"/>
    <col min="14598" max="14598" width="7" customWidth="1"/>
    <col min="14599" max="14599" width="6.28515625" customWidth="1"/>
    <col min="14600" max="14600" width="8.5703125" customWidth="1"/>
    <col min="14601" max="14602" width="0" hidden="1" customWidth="1"/>
    <col min="14603" max="14603" width="7.140625" customWidth="1"/>
    <col min="14604" max="14609" width="0" hidden="1" customWidth="1"/>
    <col min="14610" max="14610" width="11.42578125" customWidth="1"/>
    <col min="14848" max="14848" width="27.42578125" customWidth="1"/>
    <col min="14849" max="14849" width="3.85546875" customWidth="1"/>
    <col min="14850" max="14850" width="12.140625" customWidth="1"/>
    <col min="14851" max="14851" width="0" hidden="1" customWidth="1"/>
    <col min="14852" max="14852" width="4.140625" customWidth="1"/>
    <col min="14853" max="14853" width="5.28515625" customWidth="1"/>
    <col min="14854" max="14854" width="7" customWidth="1"/>
    <col min="14855" max="14855" width="6.28515625" customWidth="1"/>
    <col min="14856" max="14856" width="8.5703125" customWidth="1"/>
    <col min="14857" max="14858" width="0" hidden="1" customWidth="1"/>
    <col min="14859" max="14859" width="7.140625" customWidth="1"/>
    <col min="14860" max="14865" width="0" hidden="1" customWidth="1"/>
    <col min="14866" max="14866" width="11.42578125" customWidth="1"/>
    <col min="15104" max="15104" width="27.42578125" customWidth="1"/>
    <col min="15105" max="15105" width="3.85546875" customWidth="1"/>
    <col min="15106" max="15106" width="12.140625" customWidth="1"/>
    <col min="15107" max="15107" width="0" hidden="1" customWidth="1"/>
    <col min="15108" max="15108" width="4.140625" customWidth="1"/>
    <col min="15109" max="15109" width="5.28515625" customWidth="1"/>
    <col min="15110" max="15110" width="7" customWidth="1"/>
    <col min="15111" max="15111" width="6.28515625" customWidth="1"/>
    <col min="15112" max="15112" width="8.5703125" customWidth="1"/>
    <col min="15113" max="15114" width="0" hidden="1" customWidth="1"/>
    <col min="15115" max="15115" width="7.140625" customWidth="1"/>
    <col min="15116" max="15121" width="0" hidden="1" customWidth="1"/>
    <col min="15122" max="15122" width="11.42578125" customWidth="1"/>
    <col min="15360" max="15360" width="27.42578125" customWidth="1"/>
    <col min="15361" max="15361" width="3.85546875" customWidth="1"/>
    <col min="15362" max="15362" width="12.140625" customWidth="1"/>
    <col min="15363" max="15363" width="0" hidden="1" customWidth="1"/>
    <col min="15364" max="15364" width="4.140625" customWidth="1"/>
    <col min="15365" max="15365" width="5.28515625" customWidth="1"/>
    <col min="15366" max="15366" width="7" customWidth="1"/>
    <col min="15367" max="15367" width="6.28515625" customWidth="1"/>
    <col min="15368" max="15368" width="8.5703125" customWidth="1"/>
    <col min="15369" max="15370" width="0" hidden="1" customWidth="1"/>
    <col min="15371" max="15371" width="7.140625" customWidth="1"/>
    <col min="15372" max="15377" width="0" hidden="1" customWidth="1"/>
    <col min="15378" max="15378" width="11.42578125" customWidth="1"/>
    <col min="15616" max="15616" width="27.42578125" customWidth="1"/>
    <col min="15617" max="15617" width="3.85546875" customWidth="1"/>
    <col min="15618" max="15618" width="12.140625" customWidth="1"/>
    <col min="15619" max="15619" width="0" hidden="1" customWidth="1"/>
    <col min="15620" max="15620" width="4.140625" customWidth="1"/>
    <col min="15621" max="15621" width="5.28515625" customWidth="1"/>
    <col min="15622" max="15622" width="7" customWidth="1"/>
    <col min="15623" max="15623" width="6.28515625" customWidth="1"/>
    <col min="15624" max="15624" width="8.5703125" customWidth="1"/>
    <col min="15625" max="15626" width="0" hidden="1" customWidth="1"/>
    <col min="15627" max="15627" width="7.140625" customWidth="1"/>
    <col min="15628" max="15633" width="0" hidden="1" customWidth="1"/>
    <col min="15634" max="15634" width="11.42578125" customWidth="1"/>
    <col min="15872" max="15872" width="27.42578125" customWidth="1"/>
    <col min="15873" max="15873" width="3.85546875" customWidth="1"/>
    <col min="15874" max="15874" width="12.140625" customWidth="1"/>
    <col min="15875" max="15875" width="0" hidden="1" customWidth="1"/>
    <col min="15876" max="15876" width="4.140625" customWidth="1"/>
    <col min="15877" max="15877" width="5.28515625" customWidth="1"/>
    <col min="15878" max="15878" width="7" customWidth="1"/>
    <col min="15879" max="15879" width="6.28515625" customWidth="1"/>
    <col min="15880" max="15880" width="8.5703125" customWidth="1"/>
    <col min="15881" max="15882" width="0" hidden="1" customWidth="1"/>
    <col min="15883" max="15883" width="7.140625" customWidth="1"/>
    <col min="15884" max="15889" width="0" hidden="1" customWidth="1"/>
    <col min="15890" max="15890" width="11.42578125" customWidth="1"/>
    <col min="16128" max="16128" width="27.42578125" customWidth="1"/>
    <col min="16129" max="16129" width="3.85546875" customWidth="1"/>
    <col min="16130" max="16130" width="12.140625" customWidth="1"/>
    <col min="16131" max="16131" width="0" hidden="1" customWidth="1"/>
    <col min="16132" max="16132" width="4.140625" customWidth="1"/>
    <col min="16133" max="16133" width="5.28515625" customWidth="1"/>
    <col min="16134" max="16134" width="7" customWidth="1"/>
    <col min="16135" max="16135" width="6.28515625" customWidth="1"/>
    <col min="16136" max="16136" width="8.5703125" customWidth="1"/>
    <col min="16137" max="16138" width="0" hidden="1" customWidth="1"/>
    <col min="16139" max="16139" width="7.140625" customWidth="1"/>
    <col min="16140" max="16145" width="0" hidden="1" customWidth="1"/>
    <col min="16146" max="16146" width="11.42578125" customWidth="1"/>
  </cols>
  <sheetData>
    <row r="1" spans="1:19" s="398" customFormat="1" x14ac:dyDescent="0.2">
      <c r="A1" s="397" t="s">
        <v>277</v>
      </c>
      <c r="B1" s="397"/>
      <c r="D1" s="399"/>
      <c r="E1" s="399"/>
      <c r="F1" s="400"/>
      <c r="G1" s="401"/>
      <c r="H1" s="402"/>
      <c r="J1" s="403"/>
      <c r="M1" s="401"/>
    </row>
    <row r="2" spans="1:19" ht="2.25" customHeight="1" x14ac:dyDescent="0.2">
      <c r="A2" s="220"/>
      <c r="B2" s="221"/>
      <c r="G2" s="228"/>
      <c r="H2" s="229"/>
      <c r="I2" s="230"/>
    </row>
    <row r="3" spans="1:19" ht="24" customHeight="1" x14ac:dyDescent="0.2">
      <c r="A3" s="231"/>
      <c r="B3" s="231"/>
      <c r="C3" s="232"/>
      <c r="D3" s="233"/>
      <c r="E3" s="233"/>
      <c r="F3" s="234"/>
      <c r="G3" s="495" t="s">
        <v>278</v>
      </c>
      <c r="H3" s="496"/>
      <c r="I3" s="497"/>
      <c r="J3" s="498" t="s">
        <v>153</v>
      </c>
      <c r="K3" s="497"/>
      <c r="L3" s="235"/>
      <c r="M3" s="236"/>
    </row>
    <row r="4" spans="1:19" s="223" customFormat="1" ht="39.75" customHeight="1" thickBot="1" x14ac:dyDescent="0.2">
      <c r="A4" s="237" t="s">
        <v>43</v>
      </c>
      <c r="B4" s="238"/>
      <c r="C4" s="239" t="s">
        <v>46</v>
      </c>
      <c r="D4" s="240" t="s">
        <v>154</v>
      </c>
      <c r="E4" s="240" t="s">
        <v>155</v>
      </c>
      <c r="F4" s="241" t="s">
        <v>156</v>
      </c>
      <c r="G4" s="246" t="s">
        <v>159</v>
      </c>
      <c r="H4" s="242" t="s">
        <v>157</v>
      </c>
      <c r="I4" s="243" t="s">
        <v>280</v>
      </c>
      <c r="J4" s="244" t="s">
        <v>158</v>
      </c>
      <c r="K4" s="245" t="s">
        <v>77</v>
      </c>
      <c r="L4" s="246" t="s">
        <v>160</v>
      </c>
      <c r="M4" s="246" t="s">
        <v>161</v>
      </c>
      <c r="R4" s="394" t="s">
        <v>281</v>
      </c>
      <c r="S4" s="394" t="s">
        <v>282</v>
      </c>
    </row>
    <row r="5" spans="1:19" ht="15" thickBot="1" x14ac:dyDescent="0.25">
      <c r="A5" s="499" t="s">
        <v>162</v>
      </c>
      <c r="B5" s="499"/>
      <c r="C5" s="500"/>
      <c r="D5" s="500"/>
      <c r="E5" s="500"/>
      <c r="F5" s="500"/>
      <c r="G5" s="500"/>
      <c r="H5" s="500"/>
      <c r="I5" s="501"/>
      <c r="J5" s="501"/>
      <c r="K5" s="501"/>
      <c r="L5" s="500"/>
      <c r="M5" s="500"/>
      <c r="R5" s="388"/>
      <c r="S5" s="388"/>
    </row>
    <row r="6" spans="1:19" ht="13.5" thickBot="1" x14ac:dyDescent="0.25">
      <c r="A6" s="247" t="s">
        <v>163</v>
      </c>
      <c r="B6" s="248"/>
      <c r="C6" s="249" t="s">
        <v>164</v>
      </c>
      <c r="D6" s="250"/>
      <c r="E6" s="251">
        <v>4</v>
      </c>
      <c r="F6" s="251">
        <v>32</v>
      </c>
      <c r="G6" s="256">
        <v>85</v>
      </c>
      <c r="H6" s="252">
        <f>'BDC Compétition 2018-2019'!$C$15</f>
        <v>0.3</v>
      </c>
      <c r="I6" s="253">
        <f>G6-(G6*H6)</f>
        <v>59.5</v>
      </c>
      <c r="J6" s="254"/>
      <c r="K6" s="255">
        <f>I6*J6</f>
        <v>0</v>
      </c>
      <c r="L6" s="257" t="e">
        <f>((#REF!/1.196)-I6)/#REF!</f>
        <v>#REF!</v>
      </c>
      <c r="M6" s="258" t="e">
        <f>#REF!/I6</f>
        <v>#REF!</v>
      </c>
      <c r="N6" t="s">
        <v>165</v>
      </c>
      <c r="R6" s="388"/>
      <c r="S6" s="395">
        <f>I6*R6</f>
        <v>0</v>
      </c>
    </row>
    <row r="7" spans="1:19" x14ac:dyDescent="0.2">
      <c r="A7" s="259" t="s">
        <v>166</v>
      </c>
      <c r="B7" s="260"/>
      <c r="C7" s="249" t="s">
        <v>167</v>
      </c>
      <c r="D7" s="250"/>
      <c r="E7" s="251">
        <v>4</v>
      </c>
      <c r="F7" s="251">
        <v>32</v>
      </c>
      <c r="G7" s="256">
        <v>25</v>
      </c>
      <c r="H7" s="252">
        <f>'BDC Compétition 2018-2019'!$C$15</f>
        <v>0.3</v>
      </c>
      <c r="I7" s="253">
        <f t="shared" ref="I7:I12" si="0">G7-(G7*H7)</f>
        <v>17.5</v>
      </c>
      <c r="J7" s="254"/>
      <c r="K7" s="255">
        <f>I7*J7</f>
        <v>0</v>
      </c>
      <c r="L7" s="257" t="e">
        <f>((#REF!/1.196)-I7)/#REF!</f>
        <v>#REF!</v>
      </c>
      <c r="M7" s="258" t="e">
        <f>#REF!/I7</f>
        <v>#REF!</v>
      </c>
      <c r="N7" t="s">
        <v>165</v>
      </c>
      <c r="R7" s="388"/>
      <c r="S7" s="395">
        <f t="shared" ref="S7:S44" si="1">I7*R7</f>
        <v>0</v>
      </c>
    </row>
    <row r="8" spans="1:19" x14ac:dyDescent="0.2">
      <c r="A8" s="259" t="s">
        <v>168</v>
      </c>
      <c r="B8" s="260"/>
      <c r="C8" s="249" t="s">
        <v>169</v>
      </c>
      <c r="D8" s="250"/>
      <c r="E8" s="251">
        <v>4</v>
      </c>
      <c r="F8" s="251">
        <v>32</v>
      </c>
      <c r="G8" s="256">
        <v>20</v>
      </c>
      <c r="H8" s="252">
        <f>'BDC Compétition 2018-2019'!$C$15</f>
        <v>0.3</v>
      </c>
      <c r="I8" s="253">
        <f t="shared" si="0"/>
        <v>14</v>
      </c>
      <c r="J8" s="261"/>
      <c r="K8" s="255">
        <f>I8*J8</f>
        <v>0</v>
      </c>
      <c r="L8" s="257" t="e">
        <f>((#REF!/1.196)-I8)/#REF!</f>
        <v>#REF!</v>
      </c>
      <c r="M8" s="258" t="e">
        <f>#REF!/I8</f>
        <v>#REF!</v>
      </c>
      <c r="N8" t="s">
        <v>165</v>
      </c>
      <c r="O8">
        <v>3.02</v>
      </c>
      <c r="R8" s="388"/>
      <c r="S8" s="395">
        <f t="shared" si="1"/>
        <v>0</v>
      </c>
    </row>
    <row r="9" spans="1:19" x14ac:dyDescent="0.2">
      <c r="A9" s="262" t="s">
        <v>170</v>
      </c>
      <c r="B9" s="263"/>
      <c r="C9" s="264" t="s">
        <v>171</v>
      </c>
      <c r="D9" s="250"/>
      <c r="E9" s="251">
        <v>4</v>
      </c>
      <c r="F9" s="251">
        <v>48</v>
      </c>
      <c r="G9" s="256">
        <v>16</v>
      </c>
      <c r="H9" s="252">
        <f>'BDC Compétition 2018-2019'!$C$15</f>
        <v>0.3</v>
      </c>
      <c r="I9" s="253">
        <f t="shared" si="0"/>
        <v>11.2</v>
      </c>
      <c r="J9" s="261"/>
      <c r="K9" s="255">
        <f t="shared" ref="K9:K44" si="2">I9*J9</f>
        <v>0</v>
      </c>
      <c r="L9" s="257" t="e">
        <f>((#REF!/1.196)-I9)/#REF!</f>
        <v>#REF!</v>
      </c>
      <c r="M9" s="258" t="e">
        <f>#REF!/I9</f>
        <v>#REF!</v>
      </c>
      <c r="N9" t="s">
        <v>165</v>
      </c>
      <c r="O9" s="222"/>
      <c r="R9" s="388"/>
      <c r="S9" s="395">
        <f t="shared" si="1"/>
        <v>0</v>
      </c>
    </row>
    <row r="10" spans="1:19" x14ac:dyDescent="0.2">
      <c r="A10" s="262" t="s">
        <v>172</v>
      </c>
      <c r="B10" s="263"/>
      <c r="C10" s="264" t="s">
        <v>173</v>
      </c>
      <c r="D10" s="250"/>
      <c r="E10" s="251">
        <v>4</v>
      </c>
      <c r="F10" s="251">
        <v>48</v>
      </c>
      <c r="G10" s="256">
        <v>16</v>
      </c>
      <c r="H10" s="252">
        <f>'BDC Compétition 2018-2019'!$C$15</f>
        <v>0.3</v>
      </c>
      <c r="I10" s="253">
        <f t="shared" si="0"/>
        <v>11.2</v>
      </c>
      <c r="J10" s="261"/>
      <c r="K10" s="255">
        <f t="shared" si="2"/>
        <v>0</v>
      </c>
      <c r="L10" s="257" t="e">
        <f>((#REF!/1.196)-I10)/#REF!</f>
        <v>#REF!</v>
      </c>
      <c r="M10" s="258" t="e">
        <f>#REF!/I10</f>
        <v>#REF!</v>
      </c>
      <c r="N10" t="s">
        <v>165</v>
      </c>
      <c r="O10" s="222">
        <v>3.21</v>
      </c>
      <c r="R10" s="388"/>
      <c r="S10" s="395">
        <f t="shared" si="1"/>
        <v>0</v>
      </c>
    </row>
    <row r="11" spans="1:19" x14ac:dyDescent="0.2">
      <c r="A11" s="262" t="s">
        <v>174</v>
      </c>
      <c r="B11" s="263"/>
      <c r="C11" s="264" t="s">
        <v>175</v>
      </c>
      <c r="D11" s="250"/>
      <c r="E11" s="251">
        <v>4</v>
      </c>
      <c r="F11" s="251">
        <v>48</v>
      </c>
      <c r="G11" s="256">
        <v>16</v>
      </c>
      <c r="H11" s="252">
        <f>'BDC Compétition 2018-2019'!$C$15</f>
        <v>0.3</v>
      </c>
      <c r="I11" s="253">
        <f t="shared" si="0"/>
        <v>11.2</v>
      </c>
      <c r="J11" s="261"/>
      <c r="K11" s="255">
        <f>I11*J11</f>
        <v>0</v>
      </c>
      <c r="L11" s="257" t="e">
        <f>((#REF!/1.196)-I11)/#REF!</f>
        <v>#REF!</v>
      </c>
      <c r="M11" s="258" t="e">
        <f>#REF!/I11</f>
        <v>#REF!</v>
      </c>
      <c r="N11" t="s">
        <v>165</v>
      </c>
      <c r="O11" s="222"/>
      <c r="R11" s="388"/>
      <c r="S11" s="395">
        <f t="shared" si="1"/>
        <v>0</v>
      </c>
    </row>
    <row r="12" spans="1:19" ht="18" thickBot="1" x14ac:dyDescent="0.25">
      <c r="A12" s="262" t="s">
        <v>176</v>
      </c>
      <c r="B12" s="265"/>
      <c r="C12" s="264" t="s">
        <v>177</v>
      </c>
      <c r="D12" s="250"/>
      <c r="E12" s="251">
        <v>4</v>
      </c>
      <c r="F12" s="251">
        <v>16</v>
      </c>
      <c r="G12" s="256">
        <v>25</v>
      </c>
      <c r="H12" s="252">
        <f>'BDC Compétition 2018-2019'!$C$15</f>
        <v>0.3</v>
      </c>
      <c r="I12" s="253">
        <f t="shared" si="0"/>
        <v>17.5</v>
      </c>
      <c r="J12" s="266"/>
      <c r="K12" s="255">
        <f t="shared" si="2"/>
        <v>0</v>
      </c>
      <c r="L12" s="257" t="e">
        <f>((#REF!/1.196)-I12)/#REF!</f>
        <v>#REF!</v>
      </c>
      <c r="M12" s="258" t="e">
        <f>#REF!/I12</f>
        <v>#REF!</v>
      </c>
      <c r="N12" t="s">
        <v>165</v>
      </c>
      <c r="O12" s="267">
        <v>2.96</v>
      </c>
      <c r="R12" s="388"/>
      <c r="S12" s="395">
        <f t="shared" si="1"/>
        <v>0</v>
      </c>
    </row>
    <row r="13" spans="1:19" x14ac:dyDescent="0.2">
      <c r="A13" s="262" t="s">
        <v>178</v>
      </c>
      <c r="B13" s="263"/>
      <c r="C13" s="264" t="s">
        <v>179</v>
      </c>
      <c r="D13" s="250"/>
      <c r="E13" s="251">
        <v>4</v>
      </c>
      <c r="F13" s="251">
        <v>48</v>
      </c>
      <c r="G13" s="256">
        <v>10</v>
      </c>
      <c r="H13" s="252">
        <f>'BDC Compétition 2018-2019'!$C$15</f>
        <v>0.3</v>
      </c>
      <c r="I13" s="253">
        <f>G13-(G13*H13)</f>
        <v>7</v>
      </c>
      <c r="J13" s="261"/>
      <c r="K13" s="255">
        <f>I13*J13</f>
        <v>0</v>
      </c>
      <c r="L13" s="257" t="e">
        <f>((#REF!/1.196)-I13)/#REF!</f>
        <v>#REF!</v>
      </c>
      <c r="M13" s="258" t="e">
        <f>#REF!/I13</f>
        <v>#REF!</v>
      </c>
      <c r="N13" t="s">
        <v>165</v>
      </c>
      <c r="O13" s="222"/>
      <c r="R13" s="388"/>
      <c r="S13" s="395">
        <f t="shared" si="1"/>
        <v>0</v>
      </c>
    </row>
    <row r="14" spans="1:19" x14ac:dyDescent="0.2">
      <c r="A14" s="262" t="s">
        <v>180</v>
      </c>
      <c r="B14" s="263"/>
      <c r="C14" s="264" t="s">
        <v>181</v>
      </c>
      <c r="D14" s="250"/>
      <c r="E14" s="251">
        <v>4</v>
      </c>
      <c r="F14" s="251">
        <v>48</v>
      </c>
      <c r="G14" s="256">
        <v>10</v>
      </c>
      <c r="H14" s="252">
        <f>'BDC Compétition 2018-2019'!$C$15</f>
        <v>0.3</v>
      </c>
      <c r="I14" s="253">
        <f>G14-(G14*H14)</f>
        <v>7</v>
      </c>
      <c r="J14" s="261"/>
      <c r="K14" s="255">
        <f>I14*J14</f>
        <v>0</v>
      </c>
      <c r="L14" s="257" t="e">
        <f>((#REF!/1.196)-I14)/#REF!</f>
        <v>#REF!</v>
      </c>
      <c r="M14" s="258" t="e">
        <f>#REF!/I14</f>
        <v>#REF!</v>
      </c>
      <c r="N14" t="s">
        <v>165</v>
      </c>
      <c r="O14" s="222">
        <v>3.21</v>
      </c>
      <c r="R14" s="388"/>
      <c r="S14" s="395">
        <f t="shared" si="1"/>
        <v>0</v>
      </c>
    </row>
    <row r="15" spans="1:19" x14ac:dyDescent="0.2">
      <c r="A15" s="262" t="s">
        <v>182</v>
      </c>
      <c r="B15" s="263"/>
      <c r="C15" s="264" t="s">
        <v>183</v>
      </c>
      <c r="D15" s="250"/>
      <c r="E15" s="251">
        <v>4</v>
      </c>
      <c r="F15" s="251">
        <v>48</v>
      </c>
      <c r="G15" s="256">
        <v>10</v>
      </c>
      <c r="H15" s="252">
        <f>'BDC Compétition 2018-2019'!$C$15</f>
        <v>0.3</v>
      </c>
      <c r="I15" s="253">
        <f>G15-(G15*H15)</f>
        <v>7</v>
      </c>
      <c r="J15" s="261"/>
      <c r="K15" s="255">
        <f>I15*J15</f>
        <v>0</v>
      </c>
      <c r="L15" s="257" t="e">
        <f>((#REF!/1.196)-I15)/#REF!</f>
        <v>#REF!</v>
      </c>
      <c r="M15" s="258" t="e">
        <f>#REF!/I15</f>
        <v>#REF!</v>
      </c>
      <c r="N15" t="s">
        <v>165</v>
      </c>
      <c r="O15" s="222"/>
      <c r="R15" s="388"/>
      <c r="S15" s="395">
        <f t="shared" si="1"/>
        <v>0</v>
      </c>
    </row>
    <row r="16" spans="1:19" x14ac:dyDescent="0.2">
      <c r="A16" s="262" t="s">
        <v>184</v>
      </c>
      <c r="B16" s="263"/>
      <c r="C16" s="264" t="s">
        <v>185</v>
      </c>
      <c r="D16" s="250"/>
      <c r="E16" s="251">
        <v>4</v>
      </c>
      <c r="F16" s="251">
        <v>16</v>
      </c>
      <c r="G16" s="256">
        <v>18</v>
      </c>
      <c r="H16" s="252">
        <f>'BDC Compétition 2018-2019'!$C$15</f>
        <v>0.3</v>
      </c>
      <c r="I16" s="253">
        <f>G16-(G16*H16)</f>
        <v>12.600000000000001</v>
      </c>
      <c r="J16" s="261"/>
      <c r="K16" s="255">
        <f>I16*J16</f>
        <v>0</v>
      </c>
      <c r="L16" s="257" t="e">
        <f>((#REF!/1.196)-I16)/#REF!</f>
        <v>#REF!</v>
      </c>
      <c r="M16" s="258" t="e">
        <f>#REF!/I16</f>
        <v>#REF!</v>
      </c>
      <c r="N16" t="s">
        <v>165</v>
      </c>
      <c r="O16" s="222"/>
      <c r="R16" s="388"/>
      <c r="S16" s="395">
        <f t="shared" si="1"/>
        <v>0</v>
      </c>
    </row>
    <row r="17" spans="1:19" ht="18" x14ac:dyDescent="0.2">
      <c r="A17" s="262" t="s">
        <v>186</v>
      </c>
      <c r="B17" s="263"/>
      <c r="C17" s="264" t="s">
        <v>187</v>
      </c>
      <c r="D17" s="250"/>
      <c r="E17" s="251">
        <v>1</v>
      </c>
      <c r="F17" s="251">
        <v>4</v>
      </c>
      <c r="G17" s="256">
        <v>35</v>
      </c>
      <c r="H17" s="252">
        <f>'BDC Compétition 2018-2019'!$C$15</f>
        <v>0.3</v>
      </c>
      <c r="I17" s="253">
        <f>G17-(G17*H17)</f>
        <v>24.5</v>
      </c>
      <c r="J17" s="261"/>
      <c r="K17" s="255">
        <f>I17*J17</f>
        <v>0</v>
      </c>
      <c r="L17" s="257" t="e">
        <f>((#REF!/1.196)-I17)/#REF!</f>
        <v>#REF!</v>
      </c>
      <c r="M17" s="258" t="e">
        <f>#REF!/I17</f>
        <v>#REF!</v>
      </c>
      <c r="N17" t="s">
        <v>165</v>
      </c>
      <c r="O17" s="222"/>
      <c r="R17" s="388"/>
      <c r="S17" s="395">
        <f t="shared" si="1"/>
        <v>0</v>
      </c>
    </row>
    <row r="18" spans="1:19" ht="18.75" thickBot="1" x14ac:dyDescent="0.25">
      <c r="A18" s="268" t="s">
        <v>188</v>
      </c>
      <c r="B18" s="268"/>
      <c r="C18" s="269"/>
      <c r="D18" s="270"/>
      <c r="E18" s="270"/>
      <c r="F18" s="271"/>
      <c r="G18" s="272"/>
      <c r="H18" s="273"/>
      <c r="I18" s="274"/>
      <c r="J18" s="275"/>
      <c r="K18" s="276"/>
      <c r="L18" s="277"/>
      <c r="M18" s="278"/>
      <c r="R18" s="388"/>
      <c r="S18" s="388"/>
    </row>
    <row r="19" spans="1:19" ht="13.5" thickBot="1" x14ac:dyDescent="0.25">
      <c r="A19" s="262" t="s">
        <v>189</v>
      </c>
      <c r="B19" s="265"/>
      <c r="C19" s="264" t="s">
        <v>190</v>
      </c>
      <c r="D19" s="250">
        <v>0.17499999999999999</v>
      </c>
      <c r="E19" s="251">
        <v>5</v>
      </c>
      <c r="F19" s="251">
        <v>80</v>
      </c>
      <c r="G19" s="256">
        <v>10</v>
      </c>
      <c r="H19" s="252">
        <f>'BDC Compétition 2018-2019'!$C$15</f>
        <v>0.3</v>
      </c>
      <c r="I19" s="279">
        <f>G19-(G19*H19)</f>
        <v>7</v>
      </c>
      <c r="J19" s="254"/>
      <c r="K19" s="255">
        <f t="shared" si="2"/>
        <v>0</v>
      </c>
      <c r="L19" s="257" t="e">
        <f>((#REF!/1.196)-I19)/#REF!</f>
        <v>#REF!</v>
      </c>
      <c r="M19" s="258" t="e">
        <f>#REF!/I19</f>
        <v>#REF!</v>
      </c>
      <c r="N19" t="s">
        <v>165</v>
      </c>
      <c r="R19" s="388"/>
      <c r="S19" s="395">
        <f t="shared" si="1"/>
        <v>0</v>
      </c>
    </row>
    <row r="20" spans="1:19" x14ac:dyDescent="0.2">
      <c r="A20" s="262" t="s">
        <v>191</v>
      </c>
      <c r="B20" s="265"/>
      <c r="C20" s="264" t="s">
        <v>192</v>
      </c>
      <c r="D20" s="250">
        <v>0.17499999999999999</v>
      </c>
      <c r="E20" s="251">
        <v>1</v>
      </c>
      <c r="F20" s="251">
        <v>10</v>
      </c>
      <c r="G20" s="256">
        <v>8</v>
      </c>
      <c r="H20" s="252">
        <f>'BDC Compétition 2018-2019'!$C$15</f>
        <v>0.3</v>
      </c>
      <c r="I20" s="279">
        <f>G20-(G20*H20)</f>
        <v>5.6</v>
      </c>
      <c r="J20" s="254"/>
      <c r="K20" s="255">
        <f>I20*J20</f>
        <v>0</v>
      </c>
      <c r="L20" s="257" t="e">
        <f>((#REF!/1.196)-I20)/#REF!</f>
        <v>#REF!</v>
      </c>
      <c r="M20" s="258" t="e">
        <f>#REF!/I20</f>
        <v>#REF!</v>
      </c>
      <c r="N20" t="s">
        <v>165</v>
      </c>
      <c r="R20" s="388"/>
      <c r="S20" s="395">
        <f t="shared" si="1"/>
        <v>0</v>
      </c>
    </row>
    <row r="21" spans="1:19" ht="15" thickBot="1" x14ac:dyDescent="0.25">
      <c r="A21" s="280" t="s">
        <v>193</v>
      </c>
      <c r="B21" s="280"/>
      <c r="C21" s="269"/>
      <c r="D21" s="270"/>
      <c r="E21" s="281"/>
      <c r="F21" s="271"/>
      <c r="G21" s="272"/>
      <c r="H21" s="273"/>
      <c r="I21" s="282"/>
      <c r="J21" s="283"/>
      <c r="K21" s="276"/>
      <c r="L21" s="284"/>
      <c r="M21" s="285"/>
      <c r="R21" s="388"/>
      <c r="S21" s="388"/>
    </row>
    <row r="22" spans="1:19" x14ac:dyDescent="0.2">
      <c r="A22" s="286" t="s">
        <v>194</v>
      </c>
      <c r="B22" s="287"/>
      <c r="C22" s="288" t="s">
        <v>195</v>
      </c>
      <c r="D22" s="289">
        <v>0.15</v>
      </c>
      <c r="E22" s="251">
        <v>4</v>
      </c>
      <c r="F22" s="251">
        <v>60</v>
      </c>
      <c r="G22" s="293">
        <v>60</v>
      </c>
      <c r="H22" s="252">
        <f>'BDC Compétition 2018-2019'!$C$15</f>
        <v>0.3</v>
      </c>
      <c r="I22" s="290">
        <f>G22-(G22*H22)</f>
        <v>42</v>
      </c>
      <c r="J22" s="291"/>
      <c r="K22" s="292">
        <f t="shared" si="2"/>
        <v>0</v>
      </c>
      <c r="L22" s="257" t="e">
        <f>((#REF!/1.196)-I22)/#REF!</f>
        <v>#REF!</v>
      </c>
      <c r="M22" s="258" t="e">
        <f>#REF!/I22</f>
        <v>#REF!</v>
      </c>
      <c r="N22" s="222" t="s">
        <v>165</v>
      </c>
      <c r="R22" s="389"/>
      <c r="S22" s="395">
        <f t="shared" si="1"/>
        <v>0</v>
      </c>
    </row>
    <row r="23" spans="1:19" x14ac:dyDescent="0.2">
      <c r="A23" s="286" t="s">
        <v>196</v>
      </c>
      <c r="B23" s="287"/>
      <c r="C23" s="294" t="s">
        <v>197</v>
      </c>
      <c r="D23" s="289">
        <v>0.16</v>
      </c>
      <c r="E23" s="251">
        <v>4</v>
      </c>
      <c r="F23" s="251">
        <v>60</v>
      </c>
      <c r="G23" s="293">
        <v>50</v>
      </c>
      <c r="H23" s="252">
        <f>'BDC Compétition 2018-2019'!$C$15</f>
        <v>0.3</v>
      </c>
      <c r="I23" s="295">
        <f>G23-(G23*H23)</f>
        <v>35</v>
      </c>
      <c r="J23" s="296"/>
      <c r="K23" s="292">
        <f t="shared" si="2"/>
        <v>0</v>
      </c>
      <c r="L23" s="257" t="e">
        <f>((#REF!/1.196)-I23)/#REF!</f>
        <v>#REF!</v>
      </c>
      <c r="M23" s="258" t="e">
        <f>#REF!/I23</f>
        <v>#REF!</v>
      </c>
      <c r="N23" s="222" t="s">
        <v>165</v>
      </c>
      <c r="R23" s="389"/>
      <c r="S23" s="395">
        <f t="shared" si="1"/>
        <v>0</v>
      </c>
    </row>
    <row r="24" spans="1:19" x14ac:dyDescent="0.2">
      <c r="A24" s="286" t="s">
        <v>198</v>
      </c>
      <c r="B24" s="287"/>
      <c r="C24" s="294" t="s">
        <v>199</v>
      </c>
      <c r="D24" s="289">
        <v>0.155</v>
      </c>
      <c r="E24" s="251">
        <v>4</v>
      </c>
      <c r="F24" s="251">
        <v>60</v>
      </c>
      <c r="G24" s="293">
        <v>45</v>
      </c>
      <c r="H24" s="252">
        <f>'BDC Compétition 2018-2019'!$C$15</f>
        <v>0.3</v>
      </c>
      <c r="I24" s="295">
        <f>G24-(G24*H24)</f>
        <v>31.5</v>
      </c>
      <c r="J24" s="296"/>
      <c r="K24" s="292">
        <f t="shared" si="2"/>
        <v>0</v>
      </c>
      <c r="L24" s="257" t="e">
        <f>((#REF!/1.196)-I24)/#REF!</f>
        <v>#REF!</v>
      </c>
      <c r="M24" s="258" t="e">
        <f>#REF!/I24</f>
        <v>#REF!</v>
      </c>
      <c r="N24" s="222" t="s">
        <v>165</v>
      </c>
      <c r="R24" s="389"/>
      <c r="S24" s="395">
        <f t="shared" si="1"/>
        <v>0</v>
      </c>
    </row>
    <row r="25" spans="1:19" ht="12.95" hidden="1" customHeight="1" x14ac:dyDescent="0.2">
      <c r="A25" s="297" t="s">
        <v>200</v>
      </c>
      <c r="B25" s="298"/>
      <c r="C25" s="299" t="s">
        <v>201</v>
      </c>
      <c r="D25" s="300">
        <v>0.24</v>
      </c>
      <c r="E25" s="251">
        <v>4</v>
      </c>
      <c r="F25" s="251">
        <v>28</v>
      </c>
      <c r="G25" s="304">
        <v>43</v>
      </c>
      <c r="H25" s="252">
        <f>'BDC Compétition 2018-2019'!$C$15</f>
        <v>0.3</v>
      </c>
      <c r="I25" s="301">
        <v>14.33</v>
      </c>
      <c r="J25" s="302"/>
      <c r="K25" s="303">
        <f>I25*J25</f>
        <v>0</v>
      </c>
      <c r="L25" s="257" t="e">
        <f>((#REF!/1.196)-I25)/#REF!</f>
        <v>#REF!</v>
      </c>
      <c r="M25" s="258" t="e">
        <f>#REF!/I25</f>
        <v>#REF!</v>
      </c>
      <c r="N25" s="305" t="s">
        <v>165</v>
      </c>
      <c r="O25" s="222"/>
      <c r="R25" s="389"/>
      <c r="S25" s="395">
        <f t="shared" si="1"/>
        <v>0</v>
      </c>
    </row>
    <row r="26" spans="1:19" ht="12.95" customHeight="1" x14ac:dyDescent="0.2">
      <c r="A26" s="286" t="s">
        <v>202</v>
      </c>
      <c r="B26" s="287"/>
      <c r="C26" s="288" t="s">
        <v>203</v>
      </c>
      <c r="D26" s="289">
        <v>0.24</v>
      </c>
      <c r="E26" s="251">
        <v>4</v>
      </c>
      <c r="F26" s="251">
        <v>60</v>
      </c>
      <c r="G26" s="293">
        <v>37</v>
      </c>
      <c r="H26" s="252">
        <f>'BDC Compétition 2018-2019'!$C$15</f>
        <v>0.3</v>
      </c>
      <c r="I26" s="295">
        <f>G26-(G26*H26)</f>
        <v>25.9</v>
      </c>
      <c r="J26" s="296"/>
      <c r="K26" s="292">
        <f t="shared" si="2"/>
        <v>0</v>
      </c>
      <c r="L26" s="257" t="e">
        <f>((#REF!/1.196)-I26)/#REF!</f>
        <v>#REF!</v>
      </c>
      <c r="M26" s="258" t="e">
        <f>#REF!/I26</f>
        <v>#REF!</v>
      </c>
      <c r="N26" s="305" t="s">
        <v>165</v>
      </c>
      <c r="O26" s="222"/>
      <c r="R26" s="389"/>
      <c r="S26" s="395">
        <f t="shared" si="1"/>
        <v>0</v>
      </c>
    </row>
    <row r="27" spans="1:19" ht="12.75" hidden="1" customHeight="1" x14ac:dyDescent="0.2">
      <c r="A27" s="297" t="s">
        <v>204</v>
      </c>
      <c r="B27" s="298"/>
      <c r="C27" s="299" t="s">
        <v>205</v>
      </c>
      <c r="D27" s="300">
        <v>0.215</v>
      </c>
      <c r="E27" s="251">
        <v>4</v>
      </c>
      <c r="F27" s="251">
        <v>28</v>
      </c>
      <c r="G27" s="304">
        <v>27</v>
      </c>
      <c r="H27" s="252">
        <f>'BDC Compétition 2018-2019'!$C$15</f>
        <v>0.3</v>
      </c>
      <c r="I27" s="301">
        <v>8.02</v>
      </c>
      <c r="J27" s="302"/>
      <c r="K27" s="303">
        <f t="shared" si="2"/>
        <v>0</v>
      </c>
      <c r="L27" s="257" t="e">
        <f>((#REF!/1.196)-I27)/#REF!</f>
        <v>#REF!</v>
      </c>
      <c r="M27" s="258" t="e">
        <f>#REF!/I27</f>
        <v>#REF!</v>
      </c>
      <c r="N27" s="305" t="s">
        <v>165</v>
      </c>
      <c r="O27" s="222">
        <v>3.29</v>
      </c>
      <c r="R27" s="389"/>
      <c r="S27" s="395">
        <f t="shared" si="1"/>
        <v>0</v>
      </c>
    </row>
    <row r="28" spans="1:19" ht="12.75" customHeight="1" x14ac:dyDescent="0.2">
      <c r="A28" s="286" t="s">
        <v>206</v>
      </c>
      <c r="B28" s="287"/>
      <c r="C28" s="294" t="s">
        <v>207</v>
      </c>
      <c r="D28" s="289">
        <v>0.215</v>
      </c>
      <c r="E28" s="251">
        <v>4</v>
      </c>
      <c r="F28" s="251">
        <v>60</v>
      </c>
      <c r="G28" s="293">
        <v>26</v>
      </c>
      <c r="H28" s="252">
        <f>'BDC Compétition 2018-2019'!$C$15</f>
        <v>0.3</v>
      </c>
      <c r="I28" s="295">
        <f t="shared" ref="I28:I35" si="3">G28-(G28*H28)</f>
        <v>18.2</v>
      </c>
      <c r="J28" s="296"/>
      <c r="K28" s="292">
        <f t="shared" si="2"/>
        <v>0</v>
      </c>
      <c r="L28" s="257" t="e">
        <f>((#REF!/1.196)-I28)/#REF!</f>
        <v>#REF!</v>
      </c>
      <c r="M28" s="258" t="e">
        <f>#REF!/I28</f>
        <v>#REF!</v>
      </c>
      <c r="N28" s="222" t="s">
        <v>165</v>
      </c>
      <c r="R28" s="389"/>
      <c r="S28" s="395">
        <f t="shared" si="1"/>
        <v>0</v>
      </c>
    </row>
    <row r="29" spans="1:19" ht="12.95" customHeight="1" x14ac:dyDescent="0.2">
      <c r="A29" s="286" t="s">
        <v>208</v>
      </c>
      <c r="B29" s="287"/>
      <c r="C29" s="294" t="s">
        <v>209</v>
      </c>
      <c r="D29" s="289">
        <v>0.215</v>
      </c>
      <c r="E29" s="251">
        <v>4</v>
      </c>
      <c r="F29" s="251">
        <v>60</v>
      </c>
      <c r="G29" s="293">
        <v>24</v>
      </c>
      <c r="H29" s="252">
        <f>'BDC Compétition 2018-2019'!$C$15</f>
        <v>0.3</v>
      </c>
      <c r="I29" s="295">
        <f>G29-(G29*H29)</f>
        <v>16.8</v>
      </c>
      <c r="J29" s="296"/>
      <c r="K29" s="292">
        <f t="shared" si="2"/>
        <v>0</v>
      </c>
      <c r="L29" s="257" t="e">
        <f>((#REF!/1.196)-I29)/#REF!</f>
        <v>#REF!</v>
      </c>
      <c r="M29" s="258" t="e">
        <f>#REF!/I29</f>
        <v>#REF!</v>
      </c>
      <c r="N29" s="222" t="s">
        <v>165</v>
      </c>
      <c r="O29" s="222"/>
      <c r="R29" s="389"/>
      <c r="S29" s="395">
        <f t="shared" si="1"/>
        <v>0</v>
      </c>
    </row>
    <row r="30" spans="1:19" ht="12.95" customHeight="1" x14ac:dyDescent="0.2">
      <c r="A30" s="286" t="s">
        <v>210</v>
      </c>
      <c r="B30" s="287"/>
      <c r="C30" s="294" t="s">
        <v>211</v>
      </c>
      <c r="D30" s="289">
        <v>0.2</v>
      </c>
      <c r="E30" s="251">
        <v>6</v>
      </c>
      <c r="F30" s="251">
        <v>60</v>
      </c>
      <c r="G30" s="293">
        <v>17</v>
      </c>
      <c r="H30" s="252">
        <f>'BDC Compétition 2018-2019'!$C$15</f>
        <v>0.3</v>
      </c>
      <c r="I30" s="295">
        <f t="shared" si="3"/>
        <v>11.9</v>
      </c>
      <c r="J30" s="296"/>
      <c r="K30" s="292">
        <f t="shared" si="2"/>
        <v>0</v>
      </c>
      <c r="L30" s="257" t="e">
        <f>((#REF!/1.196)-I30)/#REF!</f>
        <v>#REF!</v>
      </c>
      <c r="M30" s="258" t="e">
        <f>#REF!/I30</f>
        <v>#REF!</v>
      </c>
      <c r="N30" s="222" t="s">
        <v>165</v>
      </c>
      <c r="R30" s="389"/>
      <c r="S30" s="395">
        <f t="shared" si="1"/>
        <v>0</v>
      </c>
    </row>
    <row r="31" spans="1:19" ht="12.95" customHeight="1" x14ac:dyDescent="0.2">
      <c r="A31" s="286" t="s">
        <v>212</v>
      </c>
      <c r="B31" s="287"/>
      <c r="C31" s="288" t="s">
        <v>213</v>
      </c>
      <c r="D31" s="289">
        <v>0.18</v>
      </c>
      <c r="E31" s="251">
        <v>6</v>
      </c>
      <c r="F31" s="251">
        <v>60</v>
      </c>
      <c r="G31" s="293">
        <v>15</v>
      </c>
      <c r="H31" s="252">
        <f>'BDC Compétition 2018-2019'!$C$15</f>
        <v>0.3</v>
      </c>
      <c r="I31" s="295">
        <f t="shared" si="3"/>
        <v>10.5</v>
      </c>
      <c r="J31" s="296"/>
      <c r="K31" s="292">
        <f t="shared" si="2"/>
        <v>0</v>
      </c>
      <c r="L31" s="257" t="e">
        <f>((#REF!/1.196)-I31)/#REF!</f>
        <v>#REF!</v>
      </c>
      <c r="M31" s="258" t="e">
        <f>#REF!/I31</f>
        <v>#REF!</v>
      </c>
      <c r="N31" s="222" t="s">
        <v>165</v>
      </c>
      <c r="R31" s="389"/>
      <c r="S31" s="395">
        <f t="shared" si="1"/>
        <v>0</v>
      </c>
    </row>
    <row r="32" spans="1:19" ht="12.95" customHeight="1" thickBot="1" x14ac:dyDescent="0.25">
      <c r="A32" s="306" t="s">
        <v>214</v>
      </c>
      <c r="B32" s="307"/>
      <c r="C32" s="264" t="s">
        <v>215</v>
      </c>
      <c r="D32" s="250">
        <v>0.16500000000000001</v>
      </c>
      <c r="E32" s="308">
        <v>6</v>
      </c>
      <c r="F32" s="251">
        <v>60</v>
      </c>
      <c r="G32" s="256">
        <v>10</v>
      </c>
      <c r="H32" s="252">
        <f>'BDC Compétition 2018-2019'!$C$15</f>
        <v>0.3</v>
      </c>
      <c r="I32" s="253">
        <f t="shared" si="3"/>
        <v>7</v>
      </c>
      <c r="J32" s="261"/>
      <c r="K32" s="255">
        <f t="shared" si="2"/>
        <v>0</v>
      </c>
      <c r="L32" s="257" t="e">
        <f>((#REF!/1.196)-I32)/#REF!</f>
        <v>#REF!</v>
      </c>
      <c r="M32" s="258" t="e">
        <f>#REF!/I32</f>
        <v>#REF!</v>
      </c>
      <c r="N32" s="222" t="s">
        <v>165</v>
      </c>
      <c r="R32" s="389"/>
      <c r="S32" s="395">
        <f t="shared" si="1"/>
        <v>0</v>
      </c>
    </row>
    <row r="33" spans="1:19" ht="12.95" customHeight="1" thickBot="1" x14ac:dyDescent="0.25">
      <c r="A33" s="309" t="s">
        <v>216</v>
      </c>
      <c r="B33" s="310"/>
      <c r="C33" s="311" t="s">
        <v>217</v>
      </c>
      <c r="D33" s="250">
        <v>0.14000000000000001</v>
      </c>
      <c r="E33" s="312">
        <v>6</v>
      </c>
      <c r="F33" s="251">
        <v>96</v>
      </c>
      <c r="G33" s="256">
        <v>6.5</v>
      </c>
      <c r="H33" s="252">
        <f>'BDC Compétition 2018-2019'!$C$15</f>
        <v>0.3</v>
      </c>
      <c r="I33" s="313">
        <f>G33-(G33*H33)</f>
        <v>4.55</v>
      </c>
      <c r="J33" s="266"/>
      <c r="K33" s="255">
        <f>I33*J33</f>
        <v>0</v>
      </c>
      <c r="L33" s="257" t="e">
        <f>((#REF!/1.196)-I33)/#REF!</f>
        <v>#REF!</v>
      </c>
      <c r="M33" s="258" t="e">
        <f>#REF!/I33</f>
        <v>#REF!</v>
      </c>
      <c r="N33" s="222" t="s">
        <v>165</v>
      </c>
      <c r="R33" s="389"/>
      <c r="S33" s="395">
        <f t="shared" si="1"/>
        <v>0</v>
      </c>
    </row>
    <row r="34" spans="1:19" ht="22.5" x14ac:dyDescent="0.2">
      <c r="A34" s="262" t="s">
        <v>218</v>
      </c>
      <c r="B34" s="265"/>
      <c r="C34" s="264" t="s">
        <v>219</v>
      </c>
      <c r="D34" s="250">
        <v>0.40500000000000003</v>
      </c>
      <c r="E34" s="314">
        <v>5</v>
      </c>
      <c r="F34" s="251">
        <v>20</v>
      </c>
      <c r="G34" s="256">
        <v>16.5</v>
      </c>
      <c r="H34" s="252">
        <f>'BDC Compétition 2018-2019'!$C$15</f>
        <v>0.3</v>
      </c>
      <c r="I34" s="253">
        <f t="shared" si="3"/>
        <v>11.55</v>
      </c>
      <c r="J34" s="261"/>
      <c r="K34" s="255">
        <f t="shared" si="2"/>
        <v>0</v>
      </c>
      <c r="L34" s="257" t="e">
        <f>((#REF!/1.196)-I34)/#REF!</f>
        <v>#REF!</v>
      </c>
      <c r="M34" s="258" t="e">
        <f>#REF!/I34</f>
        <v>#REF!</v>
      </c>
      <c r="N34" s="222" t="s">
        <v>165</v>
      </c>
      <c r="R34" s="389"/>
      <c r="S34" s="395">
        <f t="shared" si="1"/>
        <v>0</v>
      </c>
    </row>
    <row r="35" spans="1:19" ht="18.75" thickBot="1" x14ac:dyDescent="0.25">
      <c r="A35" s="262" t="s">
        <v>220</v>
      </c>
      <c r="B35" s="265"/>
      <c r="C35" s="311" t="s">
        <v>221</v>
      </c>
      <c r="D35" s="250">
        <v>0.3</v>
      </c>
      <c r="E35" s="314">
        <v>4</v>
      </c>
      <c r="F35" s="251">
        <v>20</v>
      </c>
      <c r="G35" s="256">
        <v>19</v>
      </c>
      <c r="H35" s="252">
        <f>'BDC Compétition 2018-2019'!$C$15</f>
        <v>0.3</v>
      </c>
      <c r="I35" s="315">
        <f t="shared" si="3"/>
        <v>13.3</v>
      </c>
      <c r="J35" s="261"/>
      <c r="K35" s="255">
        <f t="shared" si="2"/>
        <v>0</v>
      </c>
      <c r="L35" s="257" t="e">
        <f>((#REF!/1.196)-I35)/#REF!</f>
        <v>#REF!</v>
      </c>
      <c r="M35" s="258" t="e">
        <f>#REF!/I35</f>
        <v>#REF!</v>
      </c>
      <c r="N35" s="222" t="s">
        <v>165</v>
      </c>
      <c r="R35" s="389"/>
      <c r="S35" s="395">
        <f t="shared" si="1"/>
        <v>0</v>
      </c>
    </row>
    <row r="36" spans="1:19" ht="15" thickBot="1" x14ac:dyDescent="0.25">
      <c r="A36" s="280" t="s">
        <v>222</v>
      </c>
      <c r="B36" s="280"/>
      <c r="C36" s="269"/>
      <c r="D36" s="270"/>
      <c r="E36" s="281"/>
      <c r="F36" s="271"/>
      <c r="G36" s="272"/>
      <c r="H36" s="273"/>
      <c r="I36" s="282"/>
      <c r="J36" s="283"/>
      <c r="K36" s="276"/>
      <c r="L36" s="284"/>
      <c r="M36" s="285"/>
      <c r="R36" s="388"/>
      <c r="S36" s="388"/>
    </row>
    <row r="37" spans="1:19" x14ac:dyDescent="0.2">
      <c r="A37" s="286" t="s">
        <v>223</v>
      </c>
      <c r="B37" s="287"/>
      <c r="C37" s="288" t="s">
        <v>224</v>
      </c>
      <c r="D37" s="289">
        <v>0.15</v>
      </c>
      <c r="E37" s="251">
        <v>4</v>
      </c>
      <c r="F37" s="251">
        <v>60</v>
      </c>
      <c r="G37" s="293">
        <v>65</v>
      </c>
      <c r="H37" s="252">
        <f>'BDC Compétition 2018-2019'!$C$15</f>
        <v>0.3</v>
      </c>
      <c r="I37" s="290">
        <f>G37-(G37*H37)</f>
        <v>45.5</v>
      </c>
      <c r="J37" s="291"/>
      <c r="K37" s="292">
        <f>I37*J37</f>
        <v>0</v>
      </c>
      <c r="L37" s="257" t="e">
        <f>((#REF!/1.196)-I37)/#REF!</f>
        <v>#REF!</v>
      </c>
      <c r="M37" s="258" t="e">
        <f>#REF!/I37</f>
        <v>#REF!</v>
      </c>
      <c r="N37" s="222" t="s">
        <v>165</v>
      </c>
      <c r="R37" s="389"/>
      <c r="S37" s="395">
        <f t="shared" si="1"/>
        <v>0</v>
      </c>
    </row>
    <row r="38" spans="1:19" ht="15" thickBot="1" x14ac:dyDescent="0.25">
      <c r="A38" s="280" t="s">
        <v>79</v>
      </c>
      <c r="B38" s="280"/>
      <c r="C38" s="316"/>
      <c r="D38" s="270"/>
      <c r="E38" s="281"/>
      <c r="F38" s="271"/>
      <c r="G38" s="272"/>
      <c r="H38" s="273"/>
      <c r="I38" s="282"/>
      <c r="J38" s="283"/>
      <c r="K38" s="276"/>
      <c r="L38" s="317"/>
      <c r="M38" s="318"/>
      <c r="R38" s="388"/>
      <c r="S38" s="388"/>
    </row>
    <row r="39" spans="1:19" ht="27" customHeight="1" thickBot="1" x14ac:dyDescent="0.25">
      <c r="A39" s="262" t="s">
        <v>225</v>
      </c>
      <c r="B39" s="263" t="s">
        <v>121</v>
      </c>
      <c r="C39" s="319" t="s">
        <v>226</v>
      </c>
      <c r="D39" s="250">
        <v>0.02</v>
      </c>
      <c r="E39" s="251">
        <v>24</v>
      </c>
      <c r="F39" s="251">
        <v>480</v>
      </c>
      <c r="G39" s="256">
        <v>4</v>
      </c>
      <c r="H39" s="252">
        <f>'BDC Compétition 2018-2019'!$C$16</f>
        <v>0.5</v>
      </c>
      <c r="I39" s="279">
        <f>G39-(G39*H39)</f>
        <v>2</v>
      </c>
      <c r="J39" s="254"/>
      <c r="K39" s="255">
        <f>I39*J39</f>
        <v>0</v>
      </c>
      <c r="L39" s="257" t="e">
        <f>((#REF!/1.196)-I39)/#REF!</f>
        <v>#REF!</v>
      </c>
      <c r="M39" s="258" t="e">
        <f>#REF!/I39</f>
        <v>#REF!</v>
      </c>
      <c r="N39" s="222" t="s">
        <v>165</v>
      </c>
      <c r="R39" s="389"/>
      <c r="S39" s="395">
        <f t="shared" si="1"/>
        <v>0</v>
      </c>
    </row>
    <row r="40" spans="1:19" ht="27" customHeight="1" thickBot="1" x14ac:dyDescent="0.25">
      <c r="A40" s="262" t="s">
        <v>227</v>
      </c>
      <c r="B40" s="263" t="s">
        <v>121</v>
      </c>
      <c r="C40" s="319" t="s">
        <v>228</v>
      </c>
      <c r="D40" s="250">
        <v>0.02</v>
      </c>
      <c r="E40" s="251">
        <v>1</v>
      </c>
      <c r="F40" s="251">
        <v>20</v>
      </c>
      <c r="G40" s="256">
        <v>35</v>
      </c>
      <c r="H40" s="252">
        <f>'BDC Compétition 2018-2019'!$C$16</f>
        <v>0.5</v>
      </c>
      <c r="I40" s="279">
        <f t="shared" ref="I40:I44" si="4">G40-(G40*H40)</f>
        <v>17.5</v>
      </c>
      <c r="J40" s="254"/>
      <c r="K40" s="255">
        <f>I40*J40</f>
        <v>0</v>
      </c>
      <c r="L40" s="257" t="e">
        <f>((#REF!/1.196)-I40)/#REF!</f>
        <v>#REF!</v>
      </c>
      <c r="M40" s="258" t="e">
        <f>#REF!/I40</f>
        <v>#REF!</v>
      </c>
      <c r="N40" s="222" t="s">
        <v>165</v>
      </c>
      <c r="R40" s="389"/>
      <c r="S40" s="395">
        <f t="shared" si="1"/>
        <v>0</v>
      </c>
    </row>
    <row r="41" spans="1:19" ht="27" customHeight="1" thickBot="1" x14ac:dyDescent="0.25">
      <c r="A41" s="262" t="s">
        <v>229</v>
      </c>
      <c r="B41" s="263" t="s">
        <v>121</v>
      </c>
      <c r="C41" s="319" t="s">
        <v>230</v>
      </c>
      <c r="D41" s="250">
        <v>0.02</v>
      </c>
      <c r="E41" s="251">
        <v>1</v>
      </c>
      <c r="F41" s="251">
        <v>20</v>
      </c>
      <c r="G41" s="256">
        <v>35</v>
      </c>
      <c r="H41" s="252">
        <f>'BDC Compétition 2018-2019'!$C$16</f>
        <v>0.5</v>
      </c>
      <c r="I41" s="279">
        <f t="shared" si="4"/>
        <v>17.5</v>
      </c>
      <c r="J41" s="254"/>
      <c r="K41" s="255">
        <f>I41*J41</f>
        <v>0</v>
      </c>
      <c r="L41" s="257" t="e">
        <f>((#REF!/1.196)-I41)/#REF!</f>
        <v>#REF!</v>
      </c>
      <c r="M41" s="258" t="e">
        <f>#REF!/I41</f>
        <v>#REF!</v>
      </c>
      <c r="N41" s="222" t="s">
        <v>165</v>
      </c>
      <c r="R41" s="389"/>
      <c r="S41" s="395">
        <f t="shared" si="1"/>
        <v>0</v>
      </c>
    </row>
    <row r="42" spans="1:19" ht="18.75" thickBot="1" x14ac:dyDescent="0.25">
      <c r="A42" s="286" t="s">
        <v>231</v>
      </c>
      <c r="B42" s="287"/>
      <c r="C42" s="319" t="s">
        <v>232</v>
      </c>
      <c r="D42" s="320">
        <v>0.7</v>
      </c>
      <c r="E42" s="251">
        <v>1</v>
      </c>
      <c r="F42" s="251">
        <v>20</v>
      </c>
      <c r="G42" s="321">
        <v>25</v>
      </c>
      <c r="H42" s="252">
        <f>'BDC Compétition 2018-2019'!$C$16</f>
        <v>0.5</v>
      </c>
      <c r="I42" s="279">
        <f t="shared" si="4"/>
        <v>12.5</v>
      </c>
      <c r="J42" s="261"/>
      <c r="K42" s="255">
        <f t="shared" si="2"/>
        <v>0</v>
      </c>
      <c r="L42" s="322" t="e">
        <f>((#REF!/1.196)-I42)/#REF!</f>
        <v>#REF!</v>
      </c>
      <c r="M42" s="323" t="e">
        <f>#REF!/I42</f>
        <v>#REF!</v>
      </c>
      <c r="N42" s="222" t="s">
        <v>165</v>
      </c>
      <c r="R42" s="389"/>
      <c r="S42" s="395">
        <f t="shared" si="1"/>
        <v>0</v>
      </c>
    </row>
    <row r="43" spans="1:19" ht="18.75" thickBot="1" x14ac:dyDescent="0.25">
      <c r="A43" s="262" t="s">
        <v>233</v>
      </c>
      <c r="B43" s="265"/>
      <c r="C43" s="311" t="s">
        <v>234</v>
      </c>
      <c r="D43" s="250">
        <v>3.5000000000000003E-2</v>
      </c>
      <c r="E43" s="251">
        <v>12</v>
      </c>
      <c r="F43" s="251">
        <v>240</v>
      </c>
      <c r="G43" s="256">
        <v>5</v>
      </c>
      <c r="H43" s="252">
        <f>'BDC Compétition 2018-2019'!$C$16</f>
        <v>0.5</v>
      </c>
      <c r="I43" s="279">
        <f t="shared" si="4"/>
        <v>2.5</v>
      </c>
      <c r="J43" s="261"/>
      <c r="K43" s="255">
        <f t="shared" si="2"/>
        <v>0</v>
      </c>
      <c r="L43" s="257" t="e">
        <f>((#REF!/1.196)-I43)/#REF!</f>
        <v>#REF!</v>
      </c>
      <c r="M43" s="258" t="e">
        <f>#REF!/I43</f>
        <v>#REF!</v>
      </c>
      <c r="N43" s="305" t="s">
        <v>165</v>
      </c>
      <c r="R43" s="389"/>
      <c r="S43" s="395">
        <f t="shared" si="1"/>
        <v>0</v>
      </c>
    </row>
    <row r="44" spans="1:19" ht="18" x14ac:dyDescent="0.2">
      <c r="A44" s="262" t="s">
        <v>235</v>
      </c>
      <c r="B44" s="265"/>
      <c r="C44" s="311" t="s">
        <v>236</v>
      </c>
      <c r="D44" s="250">
        <v>0.04</v>
      </c>
      <c r="E44" s="308">
        <v>12</v>
      </c>
      <c r="F44" s="251">
        <v>240</v>
      </c>
      <c r="G44" s="256">
        <v>3</v>
      </c>
      <c r="H44" s="252">
        <f>'BDC Compétition 2018-2019'!$C$16</f>
        <v>0.5</v>
      </c>
      <c r="I44" s="279">
        <f t="shared" si="4"/>
        <v>1.5</v>
      </c>
      <c r="J44" s="261"/>
      <c r="K44" s="255">
        <f t="shared" si="2"/>
        <v>0</v>
      </c>
      <c r="L44" s="257" t="e">
        <f>((#REF!/1.196)-I44)/#REF!</f>
        <v>#REF!</v>
      </c>
      <c r="M44" s="258" t="e">
        <f>#REF!/I44</f>
        <v>#REF!</v>
      </c>
      <c r="N44" s="222" t="s">
        <v>165</v>
      </c>
      <c r="R44" s="389"/>
      <c r="S44" s="395">
        <f t="shared" si="1"/>
        <v>0</v>
      </c>
    </row>
    <row r="45" spans="1:19" ht="15" thickBot="1" x14ac:dyDescent="0.25">
      <c r="A45" s="324" t="s">
        <v>237</v>
      </c>
      <c r="B45" s="324"/>
      <c r="C45" s="325"/>
      <c r="D45" s="270"/>
      <c r="E45" s="281"/>
      <c r="F45" s="271"/>
      <c r="G45" s="326"/>
      <c r="H45" s="273"/>
      <c r="I45" s="327"/>
      <c r="J45" s="328"/>
      <c r="K45" s="327"/>
      <c r="L45" s="329"/>
      <c r="M45" s="330"/>
      <c r="R45" s="388"/>
      <c r="S45" s="388"/>
    </row>
    <row r="46" spans="1:19" s="339" customFormat="1" ht="16.5" customHeight="1" thickBot="1" x14ac:dyDescent="0.25">
      <c r="A46" s="331" t="s">
        <v>238</v>
      </c>
      <c r="B46" s="332"/>
      <c r="C46" s="333" t="s">
        <v>239</v>
      </c>
      <c r="D46" s="334">
        <v>0.9</v>
      </c>
      <c r="E46" s="335">
        <v>5</v>
      </c>
      <c r="F46" s="336">
        <v>20</v>
      </c>
      <c r="G46" s="321">
        <v>45</v>
      </c>
      <c r="H46" s="252">
        <f>'BDC Compétition 2018-2019'!$C$16</f>
        <v>0.5</v>
      </c>
      <c r="I46" s="279">
        <f t="shared" ref="I46:I59" si="5">G46-(G46*H46)</f>
        <v>22.5</v>
      </c>
      <c r="J46" s="254"/>
      <c r="K46" s="337">
        <f>I46*J46</f>
        <v>0</v>
      </c>
      <c r="L46" s="322" t="e">
        <f>((#REF!/1.196)-I46)/#REF!</f>
        <v>#REF!</v>
      </c>
      <c r="M46" s="323" t="e">
        <f>#REF!/I46</f>
        <v>#REF!</v>
      </c>
      <c r="N46" s="338" t="s">
        <v>165</v>
      </c>
      <c r="R46" s="390"/>
      <c r="S46" s="395">
        <f t="shared" ref="S46:S64" si="6">I46*R46</f>
        <v>0</v>
      </c>
    </row>
    <row r="47" spans="1:19" ht="13.5" thickBot="1" x14ac:dyDescent="0.25">
      <c r="A47" s="340" t="s">
        <v>240</v>
      </c>
      <c r="B47" s="332"/>
      <c r="C47" s="333" t="s">
        <v>241</v>
      </c>
      <c r="D47" s="341">
        <v>0.8</v>
      </c>
      <c r="E47" s="251">
        <v>4</v>
      </c>
      <c r="F47" s="251">
        <v>16</v>
      </c>
      <c r="G47" s="321">
        <v>35</v>
      </c>
      <c r="H47" s="252">
        <f>'BDC Compétition 2018-2019'!$C$16</f>
        <v>0.5</v>
      </c>
      <c r="I47" s="279">
        <f t="shared" si="5"/>
        <v>17.5</v>
      </c>
      <c r="J47" s="261"/>
      <c r="K47" s="255">
        <f>I47*J47</f>
        <v>0</v>
      </c>
      <c r="L47" s="257" t="e">
        <f>((#REF!/1.196)-I47)/#REF!</f>
        <v>#REF!</v>
      </c>
      <c r="M47" s="258" t="e">
        <f>#REF!/I47</f>
        <v>#REF!</v>
      </c>
      <c r="N47" s="222" t="s">
        <v>165</v>
      </c>
      <c r="R47" s="389"/>
      <c r="S47" s="395">
        <f t="shared" si="6"/>
        <v>0</v>
      </c>
    </row>
    <row r="48" spans="1:19" ht="13.5" thickBot="1" x14ac:dyDescent="0.25">
      <c r="A48" s="340" t="s">
        <v>242</v>
      </c>
      <c r="B48" s="332"/>
      <c r="C48" s="333" t="s">
        <v>243</v>
      </c>
      <c r="D48" s="341">
        <v>0.8</v>
      </c>
      <c r="E48" s="251">
        <v>4</v>
      </c>
      <c r="F48" s="251">
        <v>16</v>
      </c>
      <c r="G48" s="321">
        <v>35</v>
      </c>
      <c r="H48" s="252">
        <f>'BDC Compétition 2018-2019'!$C$16</f>
        <v>0.5</v>
      </c>
      <c r="I48" s="279">
        <f t="shared" si="5"/>
        <v>17.5</v>
      </c>
      <c r="J48" s="261"/>
      <c r="K48" s="337">
        <f t="shared" ref="K48:K58" si="7">I48*J48</f>
        <v>0</v>
      </c>
      <c r="L48" s="257" t="e">
        <f>((#REF!/1.196)-I48)/#REF!</f>
        <v>#REF!</v>
      </c>
      <c r="M48" s="258" t="e">
        <f>#REF!/I48</f>
        <v>#REF!</v>
      </c>
      <c r="N48" s="222" t="s">
        <v>165</v>
      </c>
      <c r="R48" s="389"/>
      <c r="S48" s="395">
        <f t="shared" si="6"/>
        <v>0</v>
      </c>
    </row>
    <row r="49" spans="1:19" s="350" customFormat="1" ht="13.5" hidden="1" thickBot="1" x14ac:dyDescent="0.25">
      <c r="A49" s="342" t="s">
        <v>244</v>
      </c>
      <c r="B49" s="343"/>
      <c r="C49" s="344" t="s">
        <v>245</v>
      </c>
      <c r="D49" s="345">
        <v>0.8</v>
      </c>
      <c r="E49" s="346">
        <v>5</v>
      </c>
      <c r="F49" s="346">
        <v>20</v>
      </c>
      <c r="G49" s="304">
        <v>25</v>
      </c>
      <c r="H49" s="252">
        <f>'BDC Compétition 2018-2019'!$C$16</f>
        <v>0.5</v>
      </c>
      <c r="I49" s="279">
        <f t="shared" si="5"/>
        <v>12.5</v>
      </c>
      <c r="J49" s="302"/>
      <c r="K49" s="303">
        <f t="shared" si="7"/>
        <v>0</v>
      </c>
      <c r="L49" s="347" t="e">
        <f>((#REF!/1.196)-I49)/#REF!</f>
        <v>#REF!</v>
      </c>
      <c r="M49" s="348" t="e">
        <f>#REF!/I49</f>
        <v>#REF!</v>
      </c>
      <c r="N49" s="349" t="s">
        <v>165</v>
      </c>
      <c r="R49" s="391"/>
      <c r="S49" s="395">
        <f t="shared" si="6"/>
        <v>0</v>
      </c>
    </row>
    <row r="50" spans="1:19" s="356" customFormat="1" ht="18.75" thickBot="1" x14ac:dyDescent="0.25">
      <c r="A50" s="351" t="s">
        <v>246</v>
      </c>
      <c r="B50" s="352"/>
      <c r="C50" s="353" t="s">
        <v>247</v>
      </c>
      <c r="D50" s="300">
        <v>0.16</v>
      </c>
      <c r="E50" s="354">
        <v>4</v>
      </c>
      <c r="F50" s="251">
        <v>40</v>
      </c>
      <c r="G50" s="321">
        <v>7.5</v>
      </c>
      <c r="H50" s="252">
        <f>'BDC Compétition 2018-2019'!$C$16</f>
        <v>0.5</v>
      </c>
      <c r="I50" s="279">
        <f t="shared" si="5"/>
        <v>3.75</v>
      </c>
      <c r="J50" s="261"/>
      <c r="K50" s="255">
        <f>I50*J50</f>
        <v>0</v>
      </c>
      <c r="L50" s="257" t="e">
        <f>((#REF!/1.196)-I50)/#REF!</f>
        <v>#REF!</v>
      </c>
      <c r="M50" s="258" t="e">
        <f>#REF!/I50</f>
        <v>#REF!</v>
      </c>
      <c r="N50" s="355" t="s">
        <v>165</v>
      </c>
      <c r="R50" s="392"/>
      <c r="S50" s="395">
        <f t="shared" si="6"/>
        <v>0</v>
      </c>
    </row>
    <row r="51" spans="1:19" s="363" customFormat="1" ht="11.25" customHeight="1" thickBot="1" x14ac:dyDescent="0.25">
      <c r="A51" s="357" t="s">
        <v>248</v>
      </c>
      <c r="B51" s="358"/>
      <c r="C51" s="359" t="s">
        <v>249</v>
      </c>
      <c r="D51" s="360">
        <v>0.47499999999999998</v>
      </c>
      <c r="E51" s="251">
        <v>1</v>
      </c>
      <c r="F51" s="251">
        <v>12</v>
      </c>
      <c r="G51" s="256">
        <v>15</v>
      </c>
      <c r="H51" s="252">
        <f>'BDC Compétition 2018-2019'!$C$16</f>
        <v>0.5</v>
      </c>
      <c r="I51" s="279">
        <f t="shared" si="5"/>
        <v>7.5</v>
      </c>
      <c r="J51" s="261"/>
      <c r="K51" s="255">
        <f t="shared" si="7"/>
        <v>0</v>
      </c>
      <c r="L51" s="361" t="e">
        <f>((#REF!/1.196)-I51)/#REF!</f>
        <v>#REF!</v>
      </c>
      <c r="M51" s="362" t="e">
        <f>#REF!/I51</f>
        <v>#REF!</v>
      </c>
      <c r="N51" s="267" t="s">
        <v>165</v>
      </c>
      <c r="R51" s="393"/>
      <c r="S51" s="395">
        <f t="shared" si="6"/>
        <v>0</v>
      </c>
    </row>
    <row r="52" spans="1:19" ht="13.5" thickBot="1" x14ac:dyDescent="0.25">
      <c r="A52" s="364" t="s">
        <v>250</v>
      </c>
      <c r="B52" s="365"/>
      <c r="C52" s="333" t="s">
        <v>251</v>
      </c>
      <c r="D52" s="320">
        <v>1.65</v>
      </c>
      <c r="E52" s="251">
        <v>5</v>
      </c>
      <c r="F52" s="251">
        <v>20</v>
      </c>
      <c r="G52" s="321">
        <v>50</v>
      </c>
      <c r="H52" s="252">
        <f>'BDC Compétition 2018-2019'!$C$16</f>
        <v>0.5</v>
      </c>
      <c r="I52" s="279">
        <f t="shared" si="5"/>
        <v>25</v>
      </c>
      <c r="J52" s="261"/>
      <c r="K52" s="337">
        <f t="shared" si="7"/>
        <v>0</v>
      </c>
      <c r="L52" s="257" t="e">
        <f>((#REF!/1.196)-I52)/#REF!</f>
        <v>#REF!</v>
      </c>
      <c r="M52" s="258" t="e">
        <f>#REF!/I52</f>
        <v>#REF!</v>
      </c>
      <c r="N52" s="222" t="s">
        <v>165</v>
      </c>
      <c r="R52" s="392"/>
      <c r="S52" s="395">
        <f t="shared" si="6"/>
        <v>0</v>
      </c>
    </row>
    <row r="53" spans="1:19" ht="13.5" thickBot="1" x14ac:dyDescent="0.25">
      <c r="A53" s="366" t="s">
        <v>252</v>
      </c>
      <c r="B53" s="367"/>
      <c r="C53" s="368" t="s">
        <v>253</v>
      </c>
      <c r="D53" s="250">
        <v>1.65</v>
      </c>
      <c r="E53" s="251">
        <v>5</v>
      </c>
      <c r="F53" s="251">
        <v>20</v>
      </c>
      <c r="G53" s="256">
        <v>45</v>
      </c>
      <c r="H53" s="252">
        <f>'BDC Compétition 2018-2019'!$C$16</f>
        <v>0.5</v>
      </c>
      <c r="I53" s="279">
        <f t="shared" si="5"/>
        <v>22.5</v>
      </c>
      <c r="J53" s="261"/>
      <c r="K53" s="255">
        <f t="shared" si="7"/>
        <v>0</v>
      </c>
      <c r="L53" s="257" t="e">
        <f>((#REF!/1.196)-I53)/#REF!</f>
        <v>#REF!</v>
      </c>
      <c r="M53" s="258" t="e">
        <f>#REF!/I53</f>
        <v>#REF!</v>
      </c>
      <c r="N53" s="222" t="s">
        <v>165</v>
      </c>
      <c r="R53" s="392"/>
      <c r="S53" s="395">
        <f t="shared" si="6"/>
        <v>0</v>
      </c>
    </row>
    <row r="54" spans="1:19" ht="13.5" thickBot="1" x14ac:dyDescent="0.25">
      <c r="A54" s="364" t="s">
        <v>254</v>
      </c>
      <c r="B54" s="365"/>
      <c r="C54" s="369" t="s">
        <v>255</v>
      </c>
      <c r="D54" s="320">
        <v>0.45500000000000002</v>
      </c>
      <c r="E54" s="251">
        <v>5</v>
      </c>
      <c r="F54" s="251">
        <v>20</v>
      </c>
      <c r="G54" s="321">
        <v>28</v>
      </c>
      <c r="H54" s="252">
        <f>'BDC Compétition 2018-2019'!$C$16</f>
        <v>0.5</v>
      </c>
      <c r="I54" s="279">
        <f t="shared" si="5"/>
        <v>14</v>
      </c>
      <c r="J54" s="261"/>
      <c r="K54" s="337">
        <f t="shared" si="7"/>
        <v>0</v>
      </c>
      <c r="L54" s="257" t="e">
        <f>((#REF!/1.196)-I54)/#REF!</f>
        <v>#REF!</v>
      </c>
      <c r="M54" s="258" t="e">
        <f>#REF!/I54</f>
        <v>#REF!</v>
      </c>
      <c r="N54" s="222" t="s">
        <v>165</v>
      </c>
      <c r="R54" s="392"/>
      <c r="S54" s="395">
        <f t="shared" si="6"/>
        <v>0</v>
      </c>
    </row>
    <row r="55" spans="1:19" ht="13.5" thickBot="1" x14ac:dyDescent="0.25">
      <c r="A55" s="366" t="s">
        <v>256</v>
      </c>
      <c r="B55" s="367"/>
      <c r="C55" s="368" t="s">
        <v>257</v>
      </c>
      <c r="D55" s="250">
        <v>0.4</v>
      </c>
      <c r="E55" s="251">
        <v>1</v>
      </c>
      <c r="F55" s="251">
        <v>1</v>
      </c>
      <c r="G55" s="256">
        <v>19</v>
      </c>
      <c r="H55" s="252">
        <f>'BDC Compétition 2018-2019'!$C$16</f>
        <v>0.5</v>
      </c>
      <c r="I55" s="279">
        <f t="shared" si="5"/>
        <v>9.5</v>
      </c>
      <c r="J55" s="261"/>
      <c r="K55" s="255">
        <f t="shared" si="7"/>
        <v>0</v>
      </c>
      <c r="L55" s="257" t="e">
        <f>((#REF!/1.196)-I55)/#REF!</f>
        <v>#REF!</v>
      </c>
      <c r="M55" s="258" t="e">
        <f>#REF!/I55</f>
        <v>#REF!</v>
      </c>
      <c r="N55" s="222" t="s">
        <v>165</v>
      </c>
      <c r="R55" s="392"/>
      <c r="S55" s="395">
        <f t="shared" si="6"/>
        <v>0</v>
      </c>
    </row>
    <row r="56" spans="1:19" ht="13.5" thickBot="1" x14ac:dyDescent="0.25">
      <c r="A56" s="366" t="s">
        <v>258</v>
      </c>
      <c r="B56" s="367"/>
      <c r="C56" s="370" t="s">
        <v>259</v>
      </c>
      <c r="D56" s="320">
        <v>7.0000000000000007E-2</v>
      </c>
      <c r="E56" s="251">
        <v>1</v>
      </c>
      <c r="F56" s="251">
        <v>10</v>
      </c>
      <c r="G56" s="321">
        <v>13</v>
      </c>
      <c r="H56" s="252">
        <f>'BDC Compétition 2018-2019'!$C$16</f>
        <v>0.5</v>
      </c>
      <c r="I56" s="279">
        <f t="shared" si="5"/>
        <v>6.5</v>
      </c>
      <c r="J56" s="261"/>
      <c r="K56" s="337">
        <f t="shared" si="7"/>
        <v>0</v>
      </c>
      <c r="L56" s="257" t="e">
        <f>((#REF!/1.196)-I56)/#REF!</f>
        <v>#REF!</v>
      </c>
      <c r="M56" s="258" t="e">
        <f>#REF!/I56</f>
        <v>#REF!</v>
      </c>
      <c r="N56" s="222" t="s">
        <v>165</v>
      </c>
      <c r="R56" s="392"/>
      <c r="S56" s="395">
        <f t="shared" si="6"/>
        <v>0</v>
      </c>
    </row>
    <row r="57" spans="1:19" ht="13.5" thickBot="1" x14ac:dyDescent="0.25">
      <c r="A57" s="366" t="s">
        <v>260</v>
      </c>
      <c r="B57" s="367"/>
      <c r="C57" s="368" t="s">
        <v>261</v>
      </c>
      <c r="D57" s="250">
        <v>6.6000000000000003E-2</v>
      </c>
      <c r="E57" s="251">
        <v>1</v>
      </c>
      <c r="F57" s="251">
        <v>10</v>
      </c>
      <c r="G57" s="256">
        <v>8</v>
      </c>
      <c r="H57" s="252">
        <f>'BDC Compétition 2018-2019'!$C$16</f>
        <v>0.5</v>
      </c>
      <c r="I57" s="279">
        <f t="shared" si="5"/>
        <v>4</v>
      </c>
      <c r="J57" s="261"/>
      <c r="K57" s="255">
        <f t="shared" si="7"/>
        <v>0</v>
      </c>
      <c r="L57" s="257" t="e">
        <f>((#REF!/1.196)-I57)/#REF!</f>
        <v>#REF!</v>
      </c>
      <c r="M57" s="258" t="e">
        <f>#REF!/I57</f>
        <v>#REF!</v>
      </c>
      <c r="R57" s="392"/>
      <c r="S57" s="395">
        <f t="shared" si="6"/>
        <v>0</v>
      </c>
    </row>
    <row r="58" spans="1:19" ht="13.5" thickBot="1" x14ac:dyDescent="0.25">
      <c r="A58" s="366" t="s">
        <v>262</v>
      </c>
      <c r="B58" s="367"/>
      <c r="C58" s="369" t="s">
        <v>263</v>
      </c>
      <c r="D58" s="320">
        <v>5.6000000000000001E-2</v>
      </c>
      <c r="E58" s="251">
        <v>1</v>
      </c>
      <c r="F58" s="251">
        <v>10</v>
      </c>
      <c r="G58" s="321">
        <v>6.5</v>
      </c>
      <c r="H58" s="252">
        <f>'BDC Compétition 2018-2019'!$C$16</f>
        <v>0.5</v>
      </c>
      <c r="I58" s="279">
        <f t="shared" si="5"/>
        <v>3.25</v>
      </c>
      <c r="J58" s="261"/>
      <c r="K58" s="255">
        <f t="shared" si="7"/>
        <v>0</v>
      </c>
      <c r="L58" s="257" t="e">
        <f>((#REF!/1.196)-I58)/#REF!</f>
        <v>#REF!</v>
      </c>
      <c r="M58" s="258" t="e">
        <f>#REF!/I58</f>
        <v>#REF!</v>
      </c>
      <c r="N58" s="222" t="s">
        <v>165</v>
      </c>
      <c r="R58" s="392"/>
      <c r="S58" s="395">
        <f t="shared" si="6"/>
        <v>0</v>
      </c>
    </row>
    <row r="59" spans="1:19" ht="13.5" thickBot="1" x14ac:dyDescent="0.25">
      <c r="A59" s="364" t="s">
        <v>264</v>
      </c>
      <c r="B59" s="365"/>
      <c r="C59" s="370" t="s">
        <v>265</v>
      </c>
      <c r="D59" s="320">
        <v>5.6000000000000001E-2</v>
      </c>
      <c r="E59" s="251">
        <v>1</v>
      </c>
      <c r="F59" s="251">
        <v>10</v>
      </c>
      <c r="G59" s="321">
        <v>6.5</v>
      </c>
      <c r="H59" s="252">
        <f>'BDC Compétition 2018-2019'!$C$16</f>
        <v>0.5</v>
      </c>
      <c r="I59" s="279">
        <f t="shared" si="5"/>
        <v>3.25</v>
      </c>
      <c r="J59" s="266"/>
      <c r="K59" s="337">
        <f>I59*J59</f>
        <v>0</v>
      </c>
      <c r="L59" s="257" t="e">
        <f>((#REF!/1.196)-I59)/#REF!</f>
        <v>#REF!</v>
      </c>
      <c r="M59" s="258" t="e">
        <f>#REF!/I59</f>
        <v>#REF!</v>
      </c>
      <c r="N59" s="222" t="s">
        <v>165</v>
      </c>
      <c r="R59" s="392"/>
      <c r="S59" s="395">
        <f t="shared" si="6"/>
        <v>0</v>
      </c>
    </row>
    <row r="60" spans="1:19" ht="14.25" x14ac:dyDescent="0.2">
      <c r="A60" s="371" t="s">
        <v>266</v>
      </c>
      <c r="B60" s="382"/>
      <c r="C60" s="372"/>
      <c r="D60" s="373"/>
      <c r="E60" s="374"/>
      <c r="F60" s="375"/>
      <c r="G60" s="376"/>
      <c r="H60" s="377"/>
      <c r="I60" s="378"/>
      <c r="J60" s="379"/>
      <c r="K60" s="276"/>
      <c r="L60" s="380"/>
      <c r="M60" s="381"/>
      <c r="R60" s="388"/>
      <c r="S60" s="395">
        <f t="shared" si="6"/>
        <v>0</v>
      </c>
    </row>
    <row r="61" spans="1:19" s="339" customFormat="1" ht="20.100000000000001" customHeight="1" x14ac:dyDescent="0.2">
      <c r="A61" s="383" t="s">
        <v>267</v>
      </c>
      <c r="B61" s="384"/>
      <c r="C61" s="385" t="s">
        <v>268</v>
      </c>
      <c r="D61" s="320"/>
      <c r="E61" s="251">
        <v>10</v>
      </c>
      <c r="F61" s="251" t="s">
        <v>269</v>
      </c>
      <c r="G61" s="321">
        <v>45</v>
      </c>
      <c r="H61" s="252">
        <f>'BDC Compétition 2018-2019'!$C$16</f>
        <v>0.5</v>
      </c>
      <c r="I61" s="386">
        <f>G61-(G61*H61)</f>
        <v>22.5</v>
      </c>
      <c r="J61" s="261"/>
      <c r="K61" s="255">
        <f>I61*J61</f>
        <v>0</v>
      </c>
      <c r="L61" s="322" t="e">
        <f>((#REF!/1.196)-I61)/#REF!</f>
        <v>#REF!</v>
      </c>
      <c r="M61" s="323" t="e">
        <f>#REF!/I61</f>
        <v>#REF!</v>
      </c>
      <c r="N61" s="338" t="s">
        <v>165</v>
      </c>
      <c r="P61" s="387"/>
      <c r="R61" s="390"/>
      <c r="S61" s="395">
        <f t="shared" si="6"/>
        <v>0</v>
      </c>
    </row>
    <row r="62" spans="1:19" s="339" customFormat="1" ht="20.100000000000001" customHeight="1" x14ac:dyDescent="0.2">
      <c r="A62" s="383" t="s">
        <v>270</v>
      </c>
      <c r="B62" s="384"/>
      <c r="C62" s="385" t="s">
        <v>271</v>
      </c>
      <c r="D62" s="320"/>
      <c r="E62" s="251">
        <v>10</v>
      </c>
      <c r="F62" s="251" t="s">
        <v>269</v>
      </c>
      <c r="G62" s="321">
        <v>50</v>
      </c>
      <c r="H62" s="252">
        <f>'BDC Compétition 2018-2019'!$C$16</f>
        <v>0.5</v>
      </c>
      <c r="I62" s="386">
        <f t="shared" ref="I62:I64" si="8">G62-(G62*H62)</f>
        <v>25</v>
      </c>
      <c r="J62" s="261"/>
      <c r="K62" s="337">
        <f>I62*J62</f>
        <v>0</v>
      </c>
      <c r="L62" s="322" t="e">
        <f>((#REF!/1.196)-I62)/#REF!</f>
        <v>#REF!</v>
      </c>
      <c r="M62" s="323" t="e">
        <f>#REF!/I62</f>
        <v>#REF!</v>
      </c>
      <c r="N62" s="338" t="s">
        <v>165</v>
      </c>
      <c r="R62" s="390"/>
      <c r="S62" s="395">
        <f t="shared" si="6"/>
        <v>0</v>
      </c>
    </row>
    <row r="63" spans="1:19" ht="20.100000000000001" customHeight="1" x14ac:dyDescent="0.2">
      <c r="A63" s="286" t="s">
        <v>272</v>
      </c>
      <c r="B63" s="287"/>
      <c r="C63" s="385" t="s">
        <v>273</v>
      </c>
      <c r="D63" s="320">
        <v>2.6</v>
      </c>
      <c r="E63" s="251">
        <v>1</v>
      </c>
      <c r="F63" s="251">
        <v>5</v>
      </c>
      <c r="G63" s="321">
        <v>50</v>
      </c>
      <c r="H63" s="252">
        <f>'BDC Compétition 2018-2019'!$C$16</f>
        <v>0.5</v>
      </c>
      <c r="I63" s="253">
        <f t="shared" si="8"/>
        <v>25</v>
      </c>
      <c r="J63" s="261"/>
      <c r="K63" s="255">
        <f>I63*J63</f>
        <v>0</v>
      </c>
      <c r="L63" s="257" t="e">
        <f>((#REF!/1.196)-I63)/#REF!</f>
        <v>#REF!</v>
      </c>
      <c r="M63" s="258" t="e">
        <f>#REF!/I63</f>
        <v>#REF!</v>
      </c>
      <c r="N63" s="222" t="s">
        <v>165</v>
      </c>
      <c r="R63" s="389"/>
      <c r="S63" s="395">
        <f t="shared" si="6"/>
        <v>0</v>
      </c>
    </row>
    <row r="64" spans="1:19" ht="20.100000000000001" customHeight="1" x14ac:dyDescent="0.2">
      <c r="A64" s="259" t="s">
        <v>274</v>
      </c>
      <c r="B64" s="260"/>
      <c r="C64" s="120" t="s">
        <v>275</v>
      </c>
      <c r="D64" s="250">
        <v>9</v>
      </c>
      <c r="E64" s="251">
        <v>1</v>
      </c>
      <c r="F64" s="251" t="s">
        <v>269</v>
      </c>
      <c r="G64" s="256">
        <v>105</v>
      </c>
      <c r="H64" s="252">
        <f>'BDC Compétition 2018-2019'!$C$16</f>
        <v>0.5</v>
      </c>
      <c r="I64" s="253">
        <f t="shared" si="8"/>
        <v>52.5</v>
      </c>
      <c r="J64" s="261"/>
      <c r="K64" s="337">
        <f>I64*J64</f>
        <v>0</v>
      </c>
      <c r="L64" s="257" t="e">
        <f>((#REF!/1.196)-I64)/#REF!</f>
        <v>#REF!</v>
      </c>
      <c r="M64" s="258" t="e">
        <f>#REF!/I64</f>
        <v>#REF!</v>
      </c>
      <c r="N64" s="222" t="s">
        <v>165</v>
      </c>
      <c r="R64" s="389"/>
      <c r="S64" s="395">
        <f t="shared" si="6"/>
        <v>0</v>
      </c>
    </row>
    <row r="67" spans="3:3" x14ac:dyDescent="0.2">
      <c r="C67" s="222" t="s">
        <v>276</v>
      </c>
    </row>
  </sheetData>
  <mergeCells count="3">
    <mergeCell ref="G3:I3"/>
    <mergeCell ref="J3:K3"/>
    <mergeCell ref="A5:M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4" workbookViewId="0">
      <selection activeCell="W10" sqref="W10"/>
    </sheetView>
  </sheetViews>
  <sheetFormatPr baseColWidth="10" defaultRowHeight="12.75" x14ac:dyDescent="0.2"/>
  <cols>
    <col min="1" max="1" width="27.42578125" customWidth="1"/>
    <col min="2" max="2" width="3.85546875" customWidth="1"/>
    <col min="3" max="3" width="12.140625" style="222" customWidth="1"/>
    <col min="4" max="4" width="5.7109375" style="223" hidden="1" customWidth="1"/>
    <col min="5" max="5" width="4.140625" style="223" customWidth="1"/>
    <col min="6" max="6" width="5.28515625" style="224" customWidth="1"/>
    <col min="7" max="7" width="9.85546875" style="225" customWidth="1"/>
    <col min="8" max="8" width="6.28515625" style="226" customWidth="1"/>
    <col min="9" max="9" width="8.5703125" customWidth="1"/>
    <col min="10" max="10" width="7.7109375" style="227" hidden="1" customWidth="1"/>
    <col min="11" max="11" width="8" hidden="1" customWidth="1"/>
    <col min="12" max="12" width="6.28515625" hidden="1" customWidth="1"/>
    <col min="13" max="13" width="5.28515625" style="225" hidden="1" customWidth="1"/>
    <col min="14" max="14" width="3.5703125" hidden="1" customWidth="1"/>
    <col min="15" max="17" width="11.42578125" hidden="1" customWidth="1"/>
    <col min="18" max="18" width="11.42578125" customWidth="1"/>
    <col min="256" max="256" width="27.42578125" customWidth="1"/>
    <col min="257" max="257" width="3.85546875" customWidth="1"/>
    <col min="258" max="258" width="12.140625" customWidth="1"/>
    <col min="259" max="259" width="0" hidden="1" customWidth="1"/>
    <col min="260" max="260" width="4.140625" customWidth="1"/>
    <col min="261" max="261" width="5.28515625" customWidth="1"/>
    <col min="262" max="262" width="7" customWidth="1"/>
    <col min="263" max="263" width="6.28515625" customWidth="1"/>
    <col min="264" max="264" width="8.5703125" customWidth="1"/>
    <col min="265" max="266" width="0" hidden="1" customWidth="1"/>
    <col min="267" max="267" width="7.140625" customWidth="1"/>
    <col min="268" max="273" width="0" hidden="1" customWidth="1"/>
    <col min="274" max="274" width="11.42578125" customWidth="1"/>
    <col min="512" max="512" width="27.42578125" customWidth="1"/>
    <col min="513" max="513" width="3.85546875" customWidth="1"/>
    <col min="514" max="514" width="12.140625" customWidth="1"/>
    <col min="515" max="515" width="0" hidden="1" customWidth="1"/>
    <col min="516" max="516" width="4.140625" customWidth="1"/>
    <col min="517" max="517" width="5.28515625" customWidth="1"/>
    <col min="518" max="518" width="7" customWidth="1"/>
    <col min="519" max="519" width="6.28515625" customWidth="1"/>
    <col min="520" max="520" width="8.5703125" customWidth="1"/>
    <col min="521" max="522" width="0" hidden="1" customWidth="1"/>
    <col min="523" max="523" width="7.140625" customWidth="1"/>
    <col min="524" max="529" width="0" hidden="1" customWidth="1"/>
    <col min="530" max="530" width="11.42578125" customWidth="1"/>
    <col min="768" max="768" width="27.42578125" customWidth="1"/>
    <col min="769" max="769" width="3.85546875" customWidth="1"/>
    <col min="770" max="770" width="12.140625" customWidth="1"/>
    <col min="771" max="771" width="0" hidden="1" customWidth="1"/>
    <col min="772" max="772" width="4.140625" customWidth="1"/>
    <col min="773" max="773" width="5.28515625" customWidth="1"/>
    <col min="774" max="774" width="7" customWidth="1"/>
    <col min="775" max="775" width="6.28515625" customWidth="1"/>
    <col min="776" max="776" width="8.5703125" customWidth="1"/>
    <col min="777" max="778" width="0" hidden="1" customWidth="1"/>
    <col min="779" max="779" width="7.140625" customWidth="1"/>
    <col min="780" max="785" width="0" hidden="1" customWidth="1"/>
    <col min="786" max="786" width="11.42578125" customWidth="1"/>
    <col min="1024" max="1024" width="27.42578125" customWidth="1"/>
    <col min="1025" max="1025" width="3.85546875" customWidth="1"/>
    <col min="1026" max="1026" width="12.140625" customWidth="1"/>
    <col min="1027" max="1027" width="0" hidden="1" customWidth="1"/>
    <col min="1028" max="1028" width="4.140625" customWidth="1"/>
    <col min="1029" max="1029" width="5.28515625" customWidth="1"/>
    <col min="1030" max="1030" width="7" customWidth="1"/>
    <col min="1031" max="1031" width="6.28515625" customWidth="1"/>
    <col min="1032" max="1032" width="8.5703125" customWidth="1"/>
    <col min="1033" max="1034" width="0" hidden="1" customWidth="1"/>
    <col min="1035" max="1035" width="7.140625" customWidth="1"/>
    <col min="1036" max="1041" width="0" hidden="1" customWidth="1"/>
    <col min="1042" max="1042" width="11.42578125" customWidth="1"/>
    <col min="1280" max="1280" width="27.42578125" customWidth="1"/>
    <col min="1281" max="1281" width="3.85546875" customWidth="1"/>
    <col min="1282" max="1282" width="12.140625" customWidth="1"/>
    <col min="1283" max="1283" width="0" hidden="1" customWidth="1"/>
    <col min="1284" max="1284" width="4.140625" customWidth="1"/>
    <col min="1285" max="1285" width="5.28515625" customWidth="1"/>
    <col min="1286" max="1286" width="7" customWidth="1"/>
    <col min="1287" max="1287" width="6.28515625" customWidth="1"/>
    <col min="1288" max="1288" width="8.5703125" customWidth="1"/>
    <col min="1289" max="1290" width="0" hidden="1" customWidth="1"/>
    <col min="1291" max="1291" width="7.140625" customWidth="1"/>
    <col min="1292" max="1297" width="0" hidden="1" customWidth="1"/>
    <col min="1298" max="1298" width="11.42578125" customWidth="1"/>
    <col min="1536" max="1536" width="27.42578125" customWidth="1"/>
    <col min="1537" max="1537" width="3.85546875" customWidth="1"/>
    <col min="1538" max="1538" width="12.140625" customWidth="1"/>
    <col min="1539" max="1539" width="0" hidden="1" customWidth="1"/>
    <col min="1540" max="1540" width="4.140625" customWidth="1"/>
    <col min="1541" max="1541" width="5.28515625" customWidth="1"/>
    <col min="1542" max="1542" width="7" customWidth="1"/>
    <col min="1543" max="1543" width="6.28515625" customWidth="1"/>
    <col min="1544" max="1544" width="8.5703125" customWidth="1"/>
    <col min="1545" max="1546" width="0" hidden="1" customWidth="1"/>
    <col min="1547" max="1547" width="7.140625" customWidth="1"/>
    <col min="1548" max="1553" width="0" hidden="1" customWidth="1"/>
    <col min="1554" max="1554" width="11.42578125" customWidth="1"/>
    <col min="1792" max="1792" width="27.42578125" customWidth="1"/>
    <col min="1793" max="1793" width="3.85546875" customWidth="1"/>
    <col min="1794" max="1794" width="12.140625" customWidth="1"/>
    <col min="1795" max="1795" width="0" hidden="1" customWidth="1"/>
    <col min="1796" max="1796" width="4.140625" customWidth="1"/>
    <col min="1797" max="1797" width="5.28515625" customWidth="1"/>
    <col min="1798" max="1798" width="7" customWidth="1"/>
    <col min="1799" max="1799" width="6.28515625" customWidth="1"/>
    <col min="1800" max="1800" width="8.5703125" customWidth="1"/>
    <col min="1801" max="1802" width="0" hidden="1" customWidth="1"/>
    <col min="1803" max="1803" width="7.140625" customWidth="1"/>
    <col min="1804" max="1809" width="0" hidden="1" customWidth="1"/>
    <col min="1810" max="1810" width="11.42578125" customWidth="1"/>
    <col min="2048" max="2048" width="27.42578125" customWidth="1"/>
    <col min="2049" max="2049" width="3.85546875" customWidth="1"/>
    <col min="2050" max="2050" width="12.140625" customWidth="1"/>
    <col min="2051" max="2051" width="0" hidden="1" customWidth="1"/>
    <col min="2052" max="2052" width="4.140625" customWidth="1"/>
    <col min="2053" max="2053" width="5.28515625" customWidth="1"/>
    <col min="2054" max="2054" width="7" customWidth="1"/>
    <col min="2055" max="2055" width="6.28515625" customWidth="1"/>
    <col min="2056" max="2056" width="8.5703125" customWidth="1"/>
    <col min="2057" max="2058" width="0" hidden="1" customWidth="1"/>
    <col min="2059" max="2059" width="7.140625" customWidth="1"/>
    <col min="2060" max="2065" width="0" hidden="1" customWidth="1"/>
    <col min="2066" max="2066" width="11.42578125" customWidth="1"/>
    <col min="2304" max="2304" width="27.42578125" customWidth="1"/>
    <col min="2305" max="2305" width="3.85546875" customWidth="1"/>
    <col min="2306" max="2306" width="12.140625" customWidth="1"/>
    <col min="2307" max="2307" width="0" hidden="1" customWidth="1"/>
    <col min="2308" max="2308" width="4.140625" customWidth="1"/>
    <col min="2309" max="2309" width="5.28515625" customWidth="1"/>
    <col min="2310" max="2310" width="7" customWidth="1"/>
    <col min="2311" max="2311" width="6.28515625" customWidth="1"/>
    <col min="2312" max="2312" width="8.5703125" customWidth="1"/>
    <col min="2313" max="2314" width="0" hidden="1" customWidth="1"/>
    <col min="2315" max="2315" width="7.140625" customWidth="1"/>
    <col min="2316" max="2321" width="0" hidden="1" customWidth="1"/>
    <col min="2322" max="2322" width="11.42578125" customWidth="1"/>
    <col min="2560" max="2560" width="27.42578125" customWidth="1"/>
    <col min="2561" max="2561" width="3.85546875" customWidth="1"/>
    <col min="2562" max="2562" width="12.140625" customWidth="1"/>
    <col min="2563" max="2563" width="0" hidden="1" customWidth="1"/>
    <col min="2564" max="2564" width="4.140625" customWidth="1"/>
    <col min="2565" max="2565" width="5.28515625" customWidth="1"/>
    <col min="2566" max="2566" width="7" customWidth="1"/>
    <col min="2567" max="2567" width="6.28515625" customWidth="1"/>
    <col min="2568" max="2568" width="8.5703125" customWidth="1"/>
    <col min="2569" max="2570" width="0" hidden="1" customWidth="1"/>
    <col min="2571" max="2571" width="7.140625" customWidth="1"/>
    <col min="2572" max="2577" width="0" hidden="1" customWidth="1"/>
    <col min="2578" max="2578" width="11.42578125" customWidth="1"/>
    <col min="2816" max="2816" width="27.42578125" customWidth="1"/>
    <col min="2817" max="2817" width="3.85546875" customWidth="1"/>
    <col min="2818" max="2818" width="12.140625" customWidth="1"/>
    <col min="2819" max="2819" width="0" hidden="1" customWidth="1"/>
    <col min="2820" max="2820" width="4.140625" customWidth="1"/>
    <col min="2821" max="2821" width="5.28515625" customWidth="1"/>
    <col min="2822" max="2822" width="7" customWidth="1"/>
    <col min="2823" max="2823" width="6.28515625" customWidth="1"/>
    <col min="2824" max="2824" width="8.5703125" customWidth="1"/>
    <col min="2825" max="2826" width="0" hidden="1" customWidth="1"/>
    <col min="2827" max="2827" width="7.140625" customWidth="1"/>
    <col min="2828" max="2833" width="0" hidden="1" customWidth="1"/>
    <col min="2834" max="2834" width="11.42578125" customWidth="1"/>
    <col min="3072" max="3072" width="27.42578125" customWidth="1"/>
    <col min="3073" max="3073" width="3.85546875" customWidth="1"/>
    <col min="3074" max="3074" width="12.140625" customWidth="1"/>
    <col min="3075" max="3075" width="0" hidden="1" customWidth="1"/>
    <col min="3076" max="3076" width="4.140625" customWidth="1"/>
    <col min="3077" max="3077" width="5.28515625" customWidth="1"/>
    <col min="3078" max="3078" width="7" customWidth="1"/>
    <col min="3079" max="3079" width="6.28515625" customWidth="1"/>
    <col min="3080" max="3080" width="8.5703125" customWidth="1"/>
    <col min="3081" max="3082" width="0" hidden="1" customWidth="1"/>
    <col min="3083" max="3083" width="7.140625" customWidth="1"/>
    <col min="3084" max="3089" width="0" hidden="1" customWidth="1"/>
    <col min="3090" max="3090" width="11.42578125" customWidth="1"/>
    <col min="3328" max="3328" width="27.42578125" customWidth="1"/>
    <col min="3329" max="3329" width="3.85546875" customWidth="1"/>
    <col min="3330" max="3330" width="12.140625" customWidth="1"/>
    <col min="3331" max="3331" width="0" hidden="1" customWidth="1"/>
    <col min="3332" max="3332" width="4.140625" customWidth="1"/>
    <col min="3333" max="3333" width="5.28515625" customWidth="1"/>
    <col min="3334" max="3334" width="7" customWidth="1"/>
    <col min="3335" max="3335" width="6.28515625" customWidth="1"/>
    <col min="3336" max="3336" width="8.5703125" customWidth="1"/>
    <col min="3337" max="3338" width="0" hidden="1" customWidth="1"/>
    <col min="3339" max="3339" width="7.140625" customWidth="1"/>
    <col min="3340" max="3345" width="0" hidden="1" customWidth="1"/>
    <col min="3346" max="3346" width="11.42578125" customWidth="1"/>
    <col min="3584" max="3584" width="27.42578125" customWidth="1"/>
    <col min="3585" max="3585" width="3.85546875" customWidth="1"/>
    <col min="3586" max="3586" width="12.140625" customWidth="1"/>
    <col min="3587" max="3587" width="0" hidden="1" customWidth="1"/>
    <col min="3588" max="3588" width="4.140625" customWidth="1"/>
    <col min="3589" max="3589" width="5.28515625" customWidth="1"/>
    <col min="3590" max="3590" width="7" customWidth="1"/>
    <col min="3591" max="3591" width="6.28515625" customWidth="1"/>
    <col min="3592" max="3592" width="8.5703125" customWidth="1"/>
    <col min="3593" max="3594" width="0" hidden="1" customWidth="1"/>
    <col min="3595" max="3595" width="7.140625" customWidth="1"/>
    <col min="3596" max="3601" width="0" hidden="1" customWidth="1"/>
    <col min="3602" max="3602" width="11.42578125" customWidth="1"/>
    <col min="3840" max="3840" width="27.42578125" customWidth="1"/>
    <col min="3841" max="3841" width="3.85546875" customWidth="1"/>
    <col min="3842" max="3842" width="12.140625" customWidth="1"/>
    <col min="3843" max="3843" width="0" hidden="1" customWidth="1"/>
    <col min="3844" max="3844" width="4.140625" customWidth="1"/>
    <col min="3845" max="3845" width="5.28515625" customWidth="1"/>
    <col min="3846" max="3846" width="7" customWidth="1"/>
    <col min="3847" max="3847" width="6.28515625" customWidth="1"/>
    <col min="3848" max="3848" width="8.5703125" customWidth="1"/>
    <col min="3849" max="3850" width="0" hidden="1" customWidth="1"/>
    <col min="3851" max="3851" width="7.140625" customWidth="1"/>
    <col min="3852" max="3857" width="0" hidden="1" customWidth="1"/>
    <col min="3858" max="3858" width="11.42578125" customWidth="1"/>
    <col min="4096" max="4096" width="27.42578125" customWidth="1"/>
    <col min="4097" max="4097" width="3.85546875" customWidth="1"/>
    <col min="4098" max="4098" width="12.140625" customWidth="1"/>
    <col min="4099" max="4099" width="0" hidden="1" customWidth="1"/>
    <col min="4100" max="4100" width="4.140625" customWidth="1"/>
    <col min="4101" max="4101" width="5.28515625" customWidth="1"/>
    <col min="4102" max="4102" width="7" customWidth="1"/>
    <col min="4103" max="4103" width="6.28515625" customWidth="1"/>
    <col min="4104" max="4104" width="8.5703125" customWidth="1"/>
    <col min="4105" max="4106" width="0" hidden="1" customWidth="1"/>
    <col min="4107" max="4107" width="7.140625" customWidth="1"/>
    <col min="4108" max="4113" width="0" hidden="1" customWidth="1"/>
    <col min="4114" max="4114" width="11.42578125" customWidth="1"/>
    <col min="4352" max="4352" width="27.42578125" customWidth="1"/>
    <col min="4353" max="4353" width="3.85546875" customWidth="1"/>
    <col min="4354" max="4354" width="12.140625" customWidth="1"/>
    <col min="4355" max="4355" width="0" hidden="1" customWidth="1"/>
    <col min="4356" max="4356" width="4.140625" customWidth="1"/>
    <col min="4357" max="4357" width="5.28515625" customWidth="1"/>
    <col min="4358" max="4358" width="7" customWidth="1"/>
    <col min="4359" max="4359" width="6.28515625" customWidth="1"/>
    <col min="4360" max="4360" width="8.5703125" customWidth="1"/>
    <col min="4361" max="4362" width="0" hidden="1" customWidth="1"/>
    <col min="4363" max="4363" width="7.140625" customWidth="1"/>
    <col min="4364" max="4369" width="0" hidden="1" customWidth="1"/>
    <col min="4370" max="4370" width="11.42578125" customWidth="1"/>
    <col min="4608" max="4608" width="27.42578125" customWidth="1"/>
    <col min="4609" max="4609" width="3.85546875" customWidth="1"/>
    <col min="4610" max="4610" width="12.140625" customWidth="1"/>
    <col min="4611" max="4611" width="0" hidden="1" customWidth="1"/>
    <col min="4612" max="4612" width="4.140625" customWidth="1"/>
    <col min="4613" max="4613" width="5.28515625" customWidth="1"/>
    <col min="4614" max="4614" width="7" customWidth="1"/>
    <col min="4615" max="4615" width="6.28515625" customWidth="1"/>
    <col min="4616" max="4616" width="8.5703125" customWidth="1"/>
    <col min="4617" max="4618" width="0" hidden="1" customWidth="1"/>
    <col min="4619" max="4619" width="7.140625" customWidth="1"/>
    <col min="4620" max="4625" width="0" hidden="1" customWidth="1"/>
    <col min="4626" max="4626" width="11.42578125" customWidth="1"/>
    <col min="4864" max="4864" width="27.42578125" customWidth="1"/>
    <col min="4865" max="4865" width="3.85546875" customWidth="1"/>
    <col min="4866" max="4866" width="12.140625" customWidth="1"/>
    <col min="4867" max="4867" width="0" hidden="1" customWidth="1"/>
    <col min="4868" max="4868" width="4.140625" customWidth="1"/>
    <col min="4869" max="4869" width="5.28515625" customWidth="1"/>
    <col min="4870" max="4870" width="7" customWidth="1"/>
    <col min="4871" max="4871" width="6.28515625" customWidth="1"/>
    <col min="4872" max="4872" width="8.5703125" customWidth="1"/>
    <col min="4873" max="4874" width="0" hidden="1" customWidth="1"/>
    <col min="4875" max="4875" width="7.140625" customWidth="1"/>
    <col min="4876" max="4881" width="0" hidden="1" customWidth="1"/>
    <col min="4882" max="4882" width="11.42578125" customWidth="1"/>
    <col min="5120" max="5120" width="27.42578125" customWidth="1"/>
    <col min="5121" max="5121" width="3.85546875" customWidth="1"/>
    <col min="5122" max="5122" width="12.140625" customWidth="1"/>
    <col min="5123" max="5123" width="0" hidden="1" customWidth="1"/>
    <col min="5124" max="5124" width="4.140625" customWidth="1"/>
    <col min="5125" max="5125" width="5.28515625" customWidth="1"/>
    <col min="5126" max="5126" width="7" customWidth="1"/>
    <col min="5127" max="5127" width="6.28515625" customWidth="1"/>
    <col min="5128" max="5128" width="8.5703125" customWidth="1"/>
    <col min="5129" max="5130" width="0" hidden="1" customWidth="1"/>
    <col min="5131" max="5131" width="7.140625" customWidth="1"/>
    <col min="5132" max="5137" width="0" hidden="1" customWidth="1"/>
    <col min="5138" max="5138" width="11.42578125" customWidth="1"/>
    <col min="5376" max="5376" width="27.42578125" customWidth="1"/>
    <col min="5377" max="5377" width="3.85546875" customWidth="1"/>
    <col min="5378" max="5378" width="12.140625" customWidth="1"/>
    <col min="5379" max="5379" width="0" hidden="1" customWidth="1"/>
    <col min="5380" max="5380" width="4.140625" customWidth="1"/>
    <col min="5381" max="5381" width="5.28515625" customWidth="1"/>
    <col min="5382" max="5382" width="7" customWidth="1"/>
    <col min="5383" max="5383" width="6.28515625" customWidth="1"/>
    <col min="5384" max="5384" width="8.5703125" customWidth="1"/>
    <col min="5385" max="5386" width="0" hidden="1" customWidth="1"/>
    <col min="5387" max="5387" width="7.140625" customWidth="1"/>
    <col min="5388" max="5393" width="0" hidden="1" customWidth="1"/>
    <col min="5394" max="5394" width="11.42578125" customWidth="1"/>
    <col min="5632" max="5632" width="27.42578125" customWidth="1"/>
    <col min="5633" max="5633" width="3.85546875" customWidth="1"/>
    <col min="5634" max="5634" width="12.140625" customWidth="1"/>
    <col min="5635" max="5635" width="0" hidden="1" customWidth="1"/>
    <col min="5636" max="5636" width="4.140625" customWidth="1"/>
    <col min="5637" max="5637" width="5.28515625" customWidth="1"/>
    <col min="5638" max="5638" width="7" customWidth="1"/>
    <col min="5639" max="5639" width="6.28515625" customWidth="1"/>
    <col min="5640" max="5640" width="8.5703125" customWidth="1"/>
    <col min="5641" max="5642" width="0" hidden="1" customWidth="1"/>
    <col min="5643" max="5643" width="7.140625" customWidth="1"/>
    <col min="5644" max="5649" width="0" hidden="1" customWidth="1"/>
    <col min="5650" max="5650" width="11.42578125" customWidth="1"/>
    <col min="5888" max="5888" width="27.42578125" customWidth="1"/>
    <col min="5889" max="5889" width="3.85546875" customWidth="1"/>
    <col min="5890" max="5890" width="12.140625" customWidth="1"/>
    <col min="5891" max="5891" width="0" hidden="1" customWidth="1"/>
    <col min="5892" max="5892" width="4.140625" customWidth="1"/>
    <col min="5893" max="5893" width="5.28515625" customWidth="1"/>
    <col min="5894" max="5894" width="7" customWidth="1"/>
    <col min="5895" max="5895" width="6.28515625" customWidth="1"/>
    <col min="5896" max="5896" width="8.5703125" customWidth="1"/>
    <col min="5897" max="5898" width="0" hidden="1" customWidth="1"/>
    <col min="5899" max="5899" width="7.140625" customWidth="1"/>
    <col min="5900" max="5905" width="0" hidden="1" customWidth="1"/>
    <col min="5906" max="5906" width="11.42578125" customWidth="1"/>
    <col min="6144" max="6144" width="27.42578125" customWidth="1"/>
    <col min="6145" max="6145" width="3.85546875" customWidth="1"/>
    <col min="6146" max="6146" width="12.140625" customWidth="1"/>
    <col min="6147" max="6147" width="0" hidden="1" customWidth="1"/>
    <col min="6148" max="6148" width="4.140625" customWidth="1"/>
    <col min="6149" max="6149" width="5.28515625" customWidth="1"/>
    <col min="6150" max="6150" width="7" customWidth="1"/>
    <col min="6151" max="6151" width="6.28515625" customWidth="1"/>
    <col min="6152" max="6152" width="8.5703125" customWidth="1"/>
    <col min="6153" max="6154" width="0" hidden="1" customWidth="1"/>
    <col min="6155" max="6155" width="7.140625" customWidth="1"/>
    <col min="6156" max="6161" width="0" hidden="1" customWidth="1"/>
    <col min="6162" max="6162" width="11.42578125" customWidth="1"/>
    <col min="6400" max="6400" width="27.42578125" customWidth="1"/>
    <col min="6401" max="6401" width="3.85546875" customWidth="1"/>
    <col min="6402" max="6402" width="12.140625" customWidth="1"/>
    <col min="6403" max="6403" width="0" hidden="1" customWidth="1"/>
    <col min="6404" max="6404" width="4.140625" customWidth="1"/>
    <col min="6405" max="6405" width="5.28515625" customWidth="1"/>
    <col min="6406" max="6406" width="7" customWidth="1"/>
    <col min="6407" max="6407" width="6.28515625" customWidth="1"/>
    <col min="6408" max="6408" width="8.5703125" customWidth="1"/>
    <col min="6409" max="6410" width="0" hidden="1" customWidth="1"/>
    <col min="6411" max="6411" width="7.140625" customWidth="1"/>
    <col min="6412" max="6417" width="0" hidden="1" customWidth="1"/>
    <col min="6418" max="6418" width="11.42578125" customWidth="1"/>
    <col min="6656" max="6656" width="27.42578125" customWidth="1"/>
    <col min="6657" max="6657" width="3.85546875" customWidth="1"/>
    <col min="6658" max="6658" width="12.140625" customWidth="1"/>
    <col min="6659" max="6659" width="0" hidden="1" customWidth="1"/>
    <col min="6660" max="6660" width="4.140625" customWidth="1"/>
    <col min="6661" max="6661" width="5.28515625" customWidth="1"/>
    <col min="6662" max="6662" width="7" customWidth="1"/>
    <col min="6663" max="6663" width="6.28515625" customWidth="1"/>
    <col min="6664" max="6664" width="8.5703125" customWidth="1"/>
    <col min="6665" max="6666" width="0" hidden="1" customWidth="1"/>
    <col min="6667" max="6667" width="7.140625" customWidth="1"/>
    <col min="6668" max="6673" width="0" hidden="1" customWidth="1"/>
    <col min="6674" max="6674" width="11.42578125" customWidth="1"/>
    <col min="6912" max="6912" width="27.42578125" customWidth="1"/>
    <col min="6913" max="6913" width="3.85546875" customWidth="1"/>
    <col min="6914" max="6914" width="12.140625" customWidth="1"/>
    <col min="6915" max="6915" width="0" hidden="1" customWidth="1"/>
    <col min="6916" max="6916" width="4.140625" customWidth="1"/>
    <col min="6917" max="6917" width="5.28515625" customWidth="1"/>
    <col min="6918" max="6918" width="7" customWidth="1"/>
    <col min="6919" max="6919" width="6.28515625" customWidth="1"/>
    <col min="6920" max="6920" width="8.5703125" customWidth="1"/>
    <col min="6921" max="6922" width="0" hidden="1" customWidth="1"/>
    <col min="6923" max="6923" width="7.140625" customWidth="1"/>
    <col min="6924" max="6929" width="0" hidden="1" customWidth="1"/>
    <col min="6930" max="6930" width="11.42578125" customWidth="1"/>
    <col min="7168" max="7168" width="27.42578125" customWidth="1"/>
    <col min="7169" max="7169" width="3.85546875" customWidth="1"/>
    <col min="7170" max="7170" width="12.140625" customWidth="1"/>
    <col min="7171" max="7171" width="0" hidden="1" customWidth="1"/>
    <col min="7172" max="7172" width="4.140625" customWidth="1"/>
    <col min="7173" max="7173" width="5.28515625" customWidth="1"/>
    <col min="7174" max="7174" width="7" customWidth="1"/>
    <col min="7175" max="7175" width="6.28515625" customWidth="1"/>
    <col min="7176" max="7176" width="8.5703125" customWidth="1"/>
    <col min="7177" max="7178" width="0" hidden="1" customWidth="1"/>
    <col min="7179" max="7179" width="7.140625" customWidth="1"/>
    <col min="7180" max="7185" width="0" hidden="1" customWidth="1"/>
    <col min="7186" max="7186" width="11.42578125" customWidth="1"/>
    <col min="7424" max="7424" width="27.42578125" customWidth="1"/>
    <col min="7425" max="7425" width="3.85546875" customWidth="1"/>
    <col min="7426" max="7426" width="12.140625" customWidth="1"/>
    <col min="7427" max="7427" width="0" hidden="1" customWidth="1"/>
    <col min="7428" max="7428" width="4.140625" customWidth="1"/>
    <col min="7429" max="7429" width="5.28515625" customWidth="1"/>
    <col min="7430" max="7430" width="7" customWidth="1"/>
    <col min="7431" max="7431" width="6.28515625" customWidth="1"/>
    <col min="7432" max="7432" width="8.5703125" customWidth="1"/>
    <col min="7433" max="7434" width="0" hidden="1" customWidth="1"/>
    <col min="7435" max="7435" width="7.140625" customWidth="1"/>
    <col min="7436" max="7441" width="0" hidden="1" customWidth="1"/>
    <col min="7442" max="7442" width="11.42578125" customWidth="1"/>
    <col min="7680" max="7680" width="27.42578125" customWidth="1"/>
    <col min="7681" max="7681" width="3.85546875" customWidth="1"/>
    <col min="7682" max="7682" width="12.140625" customWidth="1"/>
    <col min="7683" max="7683" width="0" hidden="1" customWidth="1"/>
    <col min="7684" max="7684" width="4.140625" customWidth="1"/>
    <col min="7685" max="7685" width="5.28515625" customWidth="1"/>
    <col min="7686" max="7686" width="7" customWidth="1"/>
    <col min="7687" max="7687" width="6.28515625" customWidth="1"/>
    <col min="7688" max="7688" width="8.5703125" customWidth="1"/>
    <col min="7689" max="7690" width="0" hidden="1" customWidth="1"/>
    <col min="7691" max="7691" width="7.140625" customWidth="1"/>
    <col min="7692" max="7697" width="0" hidden="1" customWidth="1"/>
    <col min="7698" max="7698" width="11.42578125" customWidth="1"/>
    <col min="7936" max="7936" width="27.42578125" customWidth="1"/>
    <col min="7937" max="7937" width="3.85546875" customWidth="1"/>
    <col min="7938" max="7938" width="12.140625" customWidth="1"/>
    <col min="7939" max="7939" width="0" hidden="1" customWidth="1"/>
    <col min="7940" max="7940" width="4.140625" customWidth="1"/>
    <col min="7941" max="7941" width="5.28515625" customWidth="1"/>
    <col min="7942" max="7942" width="7" customWidth="1"/>
    <col min="7943" max="7943" width="6.28515625" customWidth="1"/>
    <col min="7944" max="7944" width="8.5703125" customWidth="1"/>
    <col min="7945" max="7946" width="0" hidden="1" customWidth="1"/>
    <col min="7947" max="7947" width="7.140625" customWidth="1"/>
    <col min="7948" max="7953" width="0" hidden="1" customWidth="1"/>
    <col min="7954" max="7954" width="11.42578125" customWidth="1"/>
    <col min="8192" max="8192" width="27.42578125" customWidth="1"/>
    <col min="8193" max="8193" width="3.85546875" customWidth="1"/>
    <col min="8194" max="8194" width="12.140625" customWidth="1"/>
    <col min="8195" max="8195" width="0" hidden="1" customWidth="1"/>
    <col min="8196" max="8196" width="4.140625" customWidth="1"/>
    <col min="8197" max="8197" width="5.28515625" customWidth="1"/>
    <col min="8198" max="8198" width="7" customWidth="1"/>
    <col min="8199" max="8199" width="6.28515625" customWidth="1"/>
    <col min="8200" max="8200" width="8.5703125" customWidth="1"/>
    <col min="8201" max="8202" width="0" hidden="1" customWidth="1"/>
    <col min="8203" max="8203" width="7.140625" customWidth="1"/>
    <col min="8204" max="8209" width="0" hidden="1" customWidth="1"/>
    <col min="8210" max="8210" width="11.42578125" customWidth="1"/>
    <col min="8448" max="8448" width="27.42578125" customWidth="1"/>
    <col min="8449" max="8449" width="3.85546875" customWidth="1"/>
    <col min="8450" max="8450" width="12.140625" customWidth="1"/>
    <col min="8451" max="8451" width="0" hidden="1" customWidth="1"/>
    <col min="8452" max="8452" width="4.140625" customWidth="1"/>
    <col min="8453" max="8453" width="5.28515625" customWidth="1"/>
    <col min="8454" max="8454" width="7" customWidth="1"/>
    <col min="8455" max="8455" width="6.28515625" customWidth="1"/>
    <col min="8456" max="8456" width="8.5703125" customWidth="1"/>
    <col min="8457" max="8458" width="0" hidden="1" customWidth="1"/>
    <col min="8459" max="8459" width="7.140625" customWidth="1"/>
    <col min="8460" max="8465" width="0" hidden="1" customWidth="1"/>
    <col min="8466" max="8466" width="11.42578125" customWidth="1"/>
    <col min="8704" max="8704" width="27.42578125" customWidth="1"/>
    <col min="8705" max="8705" width="3.85546875" customWidth="1"/>
    <col min="8706" max="8706" width="12.140625" customWidth="1"/>
    <col min="8707" max="8707" width="0" hidden="1" customWidth="1"/>
    <col min="8708" max="8708" width="4.140625" customWidth="1"/>
    <col min="8709" max="8709" width="5.28515625" customWidth="1"/>
    <col min="8710" max="8710" width="7" customWidth="1"/>
    <col min="8711" max="8711" width="6.28515625" customWidth="1"/>
    <col min="8712" max="8712" width="8.5703125" customWidth="1"/>
    <col min="8713" max="8714" width="0" hidden="1" customWidth="1"/>
    <col min="8715" max="8715" width="7.140625" customWidth="1"/>
    <col min="8716" max="8721" width="0" hidden="1" customWidth="1"/>
    <col min="8722" max="8722" width="11.42578125" customWidth="1"/>
    <col min="8960" max="8960" width="27.42578125" customWidth="1"/>
    <col min="8961" max="8961" width="3.85546875" customWidth="1"/>
    <col min="8962" max="8962" width="12.140625" customWidth="1"/>
    <col min="8963" max="8963" width="0" hidden="1" customWidth="1"/>
    <col min="8964" max="8964" width="4.140625" customWidth="1"/>
    <col min="8965" max="8965" width="5.28515625" customWidth="1"/>
    <col min="8966" max="8966" width="7" customWidth="1"/>
    <col min="8967" max="8967" width="6.28515625" customWidth="1"/>
    <col min="8968" max="8968" width="8.5703125" customWidth="1"/>
    <col min="8969" max="8970" width="0" hidden="1" customWidth="1"/>
    <col min="8971" max="8971" width="7.140625" customWidth="1"/>
    <col min="8972" max="8977" width="0" hidden="1" customWidth="1"/>
    <col min="8978" max="8978" width="11.42578125" customWidth="1"/>
    <col min="9216" max="9216" width="27.42578125" customWidth="1"/>
    <col min="9217" max="9217" width="3.85546875" customWidth="1"/>
    <col min="9218" max="9218" width="12.140625" customWidth="1"/>
    <col min="9219" max="9219" width="0" hidden="1" customWidth="1"/>
    <col min="9220" max="9220" width="4.140625" customWidth="1"/>
    <col min="9221" max="9221" width="5.28515625" customWidth="1"/>
    <col min="9222" max="9222" width="7" customWidth="1"/>
    <col min="9223" max="9223" width="6.28515625" customWidth="1"/>
    <col min="9224" max="9224" width="8.5703125" customWidth="1"/>
    <col min="9225" max="9226" width="0" hidden="1" customWidth="1"/>
    <col min="9227" max="9227" width="7.140625" customWidth="1"/>
    <col min="9228" max="9233" width="0" hidden="1" customWidth="1"/>
    <col min="9234" max="9234" width="11.42578125" customWidth="1"/>
    <col min="9472" max="9472" width="27.42578125" customWidth="1"/>
    <col min="9473" max="9473" width="3.85546875" customWidth="1"/>
    <col min="9474" max="9474" width="12.140625" customWidth="1"/>
    <col min="9475" max="9475" width="0" hidden="1" customWidth="1"/>
    <col min="9476" max="9476" width="4.140625" customWidth="1"/>
    <col min="9477" max="9477" width="5.28515625" customWidth="1"/>
    <col min="9478" max="9478" width="7" customWidth="1"/>
    <col min="9479" max="9479" width="6.28515625" customWidth="1"/>
    <col min="9480" max="9480" width="8.5703125" customWidth="1"/>
    <col min="9481" max="9482" width="0" hidden="1" customWidth="1"/>
    <col min="9483" max="9483" width="7.140625" customWidth="1"/>
    <col min="9484" max="9489" width="0" hidden="1" customWidth="1"/>
    <col min="9490" max="9490" width="11.42578125" customWidth="1"/>
    <col min="9728" max="9728" width="27.42578125" customWidth="1"/>
    <col min="9729" max="9729" width="3.85546875" customWidth="1"/>
    <col min="9730" max="9730" width="12.140625" customWidth="1"/>
    <col min="9731" max="9731" width="0" hidden="1" customWidth="1"/>
    <col min="9732" max="9732" width="4.140625" customWidth="1"/>
    <col min="9733" max="9733" width="5.28515625" customWidth="1"/>
    <col min="9734" max="9734" width="7" customWidth="1"/>
    <col min="9735" max="9735" width="6.28515625" customWidth="1"/>
    <col min="9736" max="9736" width="8.5703125" customWidth="1"/>
    <col min="9737" max="9738" width="0" hidden="1" customWidth="1"/>
    <col min="9739" max="9739" width="7.140625" customWidth="1"/>
    <col min="9740" max="9745" width="0" hidden="1" customWidth="1"/>
    <col min="9746" max="9746" width="11.42578125" customWidth="1"/>
    <col min="9984" max="9984" width="27.42578125" customWidth="1"/>
    <col min="9985" max="9985" width="3.85546875" customWidth="1"/>
    <col min="9986" max="9986" width="12.140625" customWidth="1"/>
    <col min="9987" max="9987" width="0" hidden="1" customWidth="1"/>
    <col min="9988" max="9988" width="4.140625" customWidth="1"/>
    <col min="9989" max="9989" width="5.28515625" customWidth="1"/>
    <col min="9990" max="9990" width="7" customWidth="1"/>
    <col min="9991" max="9991" width="6.28515625" customWidth="1"/>
    <col min="9992" max="9992" width="8.5703125" customWidth="1"/>
    <col min="9993" max="9994" width="0" hidden="1" customWidth="1"/>
    <col min="9995" max="9995" width="7.140625" customWidth="1"/>
    <col min="9996" max="10001" width="0" hidden="1" customWidth="1"/>
    <col min="10002" max="10002" width="11.42578125" customWidth="1"/>
    <col min="10240" max="10240" width="27.42578125" customWidth="1"/>
    <col min="10241" max="10241" width="3.85546875" customWidth="1"/>
    <col min="10242" max="10242" width="12.140625" customWidth="1"/>
    <col min="10243" max="10243" width="0" hidden="1" customWidth="1"/>
    <col min="10244" max="10244" width="4.140625" customWidth="1"/>
    <col min="10245" max="10245" width="5.28515625" customWidth="1"/>
    <col min="10246" max="10246" width="7" customWidth="1"/>
    <col min="10247" max="10247" width="6.28515625" customWidth="1"/>
    <col min="10248" max="10248" width="8.5703125" customWidth="1"/>
    <col min="10249" max="10250" width="0" hidden="1" customWidth="1"/>
    <col min="10251" max="10251" width="7.140625" customWidth="1"/>
    <col min="10252" max="10257" width="0" hidden="1" customWidth="1"/>
    <col min="10258" max="10258" width="11.42578125" customWidth="1"/>
    <col min="10496" max="10496" width="27.42578125" customWidth="1"/>
    <col min="10497" max="10497" width="3.85546875" customWidth="1"/>
    <col min="10498" max="10498" width="12.140625" customWidth="1"/>
    <col min="10499" max="10499" width="0" hidden="1" customWidth="1"/>
    <col min="10500" max="10500" width="4.140625" customWidth="1"/>
    <col min="10501" max="10501" width="5.28515625" customWidth="1"/>
    <col min="10502" max="10502" width="7" customWidth="1"/>
    <col min="10503" max="10503" width="6.28515625" customWidth="1"/>
    <col min="10504" max="10504" width="8.5703125" customWidth="1"/>
    <col min="10505" max="10506" width="0" hidden="1" customWidth="1"/>
    <col min="10507" max="10507" width="7.140625" customWidth="1"/>
    <col min="10508" max="10513" width="0" hidden="1" customWidth="1"/>
    <col min="10514" max="10514" width="11.42578125" customWidth="1"/>
    <col min="10752" max="10752" width="27.42578125" customWidth="1"/>
    <col min="10753" max="10753" width="3.85546875" customWidth="1"/>
    <col min="10754" max="10754" width="12.140625" customWidth="1"/>
    <col min="10755" max="10755" width="0" hidden="1" customWidth="1"/>
    <col min="10756" max="10756" width="4.140625" customWidth="1"/>
    <col min="10757" max="10757" width="5.28515625" customWidth="1"/>
    <col min="10758" max="10758" width="7" customWidth="1"/>
    <col min="10759" max="10759" width="6.28515625" customWidth="1"/>
    <col min="10760" max="10760" width="8.5703125" customWidth="1"/>
    <col min="10761" max="10762" width="0" hidden="1" customWidth="1"/>
    <col min="10763" max="10763" width="7.140625" customWidth="1"/>
    <col min="10764" max="10769" width="0" hidden="1" customWidth="1"/>
    <col min="10770" max="10770" width="11.42578125" customWidth="1"/>
    <col min="11008" max="11008" width="27.42578125" customWidth="1"/>
    <col min="11009" max="11009" width="3.85546875" customWidth="1"/>
    <col min="11010" max="11010" width="12.140625" customWidth="1"/>
    <col min="11011" max="11011" width="0" hidden="1" customWidth="1"/>
    <col min="11012" max="11012" width="4.140625" customWidth="1"/>
    <col min="11013" max="11013" width="5.28515625" customWidth="1"/>
    <col min="11014" max="11014" width="7" customWidth="1"/>
    <col min="11015" max="11015" width="6.28515625" customWidth="1"/>
    <col min="11016" max="11016" width="8.5703125" customWidth="1"/>
    <col min="11017" max="11018" width="0" hidden="1" customWidth="1"/>
    <col min="11019" max="11019" width="7.140625" customWidth="1"/>
    <col min="11020" max="11025" width="0" hidden="1" customWidth="1"/>
    <col min="11026" max="11026" width="11.42578125" customWidth="1"/>
    <col min="11264" max="11264" width="27.42578125" customWidth="1"/>
    <col min="11265" max="11265" width="3.85546875" customWidth="1"/>
    <col min="11266" max="11266" width="12.140625" customWidth="1"/>
    <col min="11267" max="11267" width="0" hidden="1" customWidth="1"/>
    <col min="11268" max="11268" width="4.140625" customWidth="1"/>
    <col min="11269" max="11269" width="5.28515625" customWidth="1"/>
    <col min="11270" max="11270" width="7" customWidth="1"/>
    <col min="11271" max="11271" width="6.28515625" customWidth="1"/>
    <col min="11272" max="11272" width="8.5703125" customWidth="1"/>
    <col min="11273" max="11274" width="0" hidden="1" customWidth="1"/>
    <col min="11275" max="11275" width="7.140625" customWidth="1"/>
    <col min="11276" max="11281" width="0" hidden="1" customWidth="1"/>
    <col min="11282" max="11282" width="11.42578125" customWidth="1"/>
    <col min="11520" max="11520" width="27.42578125" customWidth="1"/>
    <col min="11521" max="11521" width="3.85546875" customWidth="1"/>
    <col min="11522" max="11522" width="12.140625" customWidth="1"/>
    <col min="11523" max="11523" width="0" hidden="1" customWidth="1"/>
    <col min="11524" max="11524" width="4.140625" customWidth="1"/>
    <col min="11525" max="11525" width="5.28515625" customWidth="1"/>
    <col min="11526" max="11526" width="7" customWidth="1"/>
    <col min="11527" max="11527" width="6.28515625" customWidth="1"/>
    <col min="11528" max="11528" width="8.5703125" customWidth="1"/>
    <col min="11529" max="11530" width="0" hidden="1" customWidth="1"/>
    <col min="11531" max="11531" width="7.140625" customWidth="1"/>
    <col min="11532" max="11537" width="0" hidden="1" customWidth="1"/>
    <col min="11538" max="11538" width="11.42578125" customWidth="1"/>
    <col min="11776" max="11776" width="27.42578125" customWidth="1"/>
    <col min="11777" max="11777" width="3.85546875" customWidth="1"/>
    <col min="11778" max="11778" width="12.140625" customWidth="1"/>
    <col min="11779" max="11779" width="0" hidden="1" customWidth="1"/>
    <col min="11780" max="11780" width="4.140625" customWidth="1"/>
    <col min="11781" max="11781" width="5.28515625" customWidth="1"/>
    <col min="11782" max="11782" width="7" customWidth="1"/>
    <col min="11783" max="11783" width="6.28515625" customWidth="1"/>
    <col min="11784" max="11784" width="8.5703125" customWidth="1"/>
    <col min="11785" max="11786" width="0" hidden="1" customWidth="1"/>
    <col min="11787" max="11787" width="7.140625" customWidth="1"/>
    <col min="11788" max="11793" width="0" hidden="1" customWidth="1"/>
    <col min="11794" max="11794" width="11.42578125" customWidth="1"/>
    <col min="12032" max="12032" width="27.42578125" customWidth="1"/>
    <col min="12033" max="12033" width="3.85546875" customWidth="1"/>
    <col min="12034" max="12034" width="12.140625" customWidth="1"/>
    <col min="12035" max="12035" width="0" hidden="1" customWidth="1"/>
    <col min="12036" max="12036" width="4.140625" customWidth="1"/>
    <col min="12037" max="12037" width="5.28515625" customWidth="1"/>
    <col min="12038" max="12038" width="7" customWidth="1"/>
    <col min="12039" max="12039" width="6.28515625" customWidth="1"/>
    <col min="12040" max="12040" width="8.5703125" customWidth="1"/>
    <col min="12041" max="12042" width="0" hidden="1" customWidth="1"/>
    <col min="12043" max="12043" width="7.140625" customWidth="1"/>
    <col min="12044" max="12049" width="0" hidden="1" customWidth="1"/>
    <col min="12050" max="12050" width="11.42578125" customWidth="1"/>
    <col min="12288" max="12288" width="27.42578125" customWidth="1"/>
    <col min="12289" max="12289" width="3.85546875" customWidth="1"/>
    <col min="12290" max="12290" width="12.140625" customWidth="1"/>
    <col min="12291" max="12291" width="0" hidden="1" customWidth="1"/>
    <col min="12292" max="12292" width="4.140625" customWidth="1"/>
    <col min="12293" max="12293" width="5.28515625" customWidth="1"/>
    <col min="12294" max="12294" width="7" customWidth="1"/>
    <col min="12295" max="12295" width="6.28515625" customWidth="1"/>
    <col min="12296" max="12296" width="8.5703125" customWidth="1"/>
    <col min="12297" max="12298" width="0" hidden="1" customWidth="1"/>
    <col min="12299" max="12299" width="7.140625" customWidth="1"/>
    <col min="12300" max="12305" width="0" hidden="1" customWidth="1"/>
    <col min="12306" max="12306" width="11.42578125" customWidth="1"/>
    <col min="12544" max="12544" width="27.42578125" customWidth="1"/>
    <col min="12545" max="12545" width="3.85546875" customWidth="1"/>
    <col min="12546" max="12546" width="12.140625" customWidth="1"/>
    <col min="12547" max="12547" width="0" hidden="1" customWidth="1"/>
    <col min="12548" max="12548" width="4.140625" customWidth="1"/>
    <col min="12549" max="12549" width="5.28515625" customWidth="1"/>
    <col min="12550" max="12550" width="7" customWidth="1"/>
    <col min="12551" max="12551" width="6.28515625" customWidth="1"/>
    <col min="12552" max="12552" width="8.5703125" customWidth="1"/>
    <col min="12553" max="12554" width="0" hidden="1" customWidth="1"/>
    <col min="12555" max="12555" width="7.140625" customWidth="1"/>
    <col min="12556" max="12561" width="0" hidden="1" customWidth="1"/>
    <col min="12562" max="12562" width="11.42578125" customWidth="1"/>
    <col min="12800" max="12800" width="27.42578125" customWidth="1"/>
    <col min="12801" max="12801" width="3.85546875" customWidth="1"/>
    <col min="12802" max="12802" width="12.140625" customWidth="1"/>
    <col min="12803" max="12803" width="0" hidden="1" customWidth="1"/>
    <col min="12804" max="12804" width="4.140625" customWidth="1"/>
    <col min="12805" max="12805" width="5.28515625" customWidth="1"/>
    <col min="12806" max="12806" width="7" customWidth="1"/>
    <col min="12807" max="12807" width="6.28515625" customWidth="1"/>
    <col min="12808" max="12808" width="8.5703125" customWidth="1"/>
    <col min="12809" max="12810" width="0" hidden="1" customWidth="1"/>
    <col min="12811" max="12811" width="7.140625" customWidth="1"/>
    <col min="12812" max="12817" width="0" hidden="1" customWidth="1"/>
    <col min="12818" max="12818" width="11.42578125" customWidth="1"/>
    <col min="13056" max="13056" width="27.42578125" customWidth="1"/>
    <col min="13057" max="13057" width="3.85546875" customWidth="1"/>
    <col min="13058" max="13058" width="12.140625" customWidth="1"/>
    <col min="13059" max="13059" width="0" hidden="1" customWidth="1"/>
    <col min="13060" max="13060" width="4.140625" customWidth="1"/>
    <col min="13061" max="13061" width="5.28515625" customWidth="1"/>
    <col min="13062" max="13062" width="7" customWidth="1"/>
    <col min="13063" max="13063" width="6.28515625" customWidth="1"/>
    <col min="13064" max="13064" width="8.5703125" customWidth="1"/>
    <col min="13065" max="13066" width="0" hidden="1" customWidth="1"/>
    <col min="13067" max="13067" width="7.140625" customWidth="1"/>
    <col min="13068" max="13073" width="0" hidden="1" customWidth="1"/>
    <col min="13074" max="13074" width="11.42578125" customWidth="1"/>
    <col min="13312" max="13312" width="27.42578125" customWidth="1"/>
    <col min="13313" max="13313" width="3.85546875" customWidth="1"/>
    <col min="13314" max="13314" width="12.140625" customWidth="1"/>
    <col min="13315" max="13315" width="0" hidden="1" customWidth="1"/>
    <col min="13316" max="13316" width="4.140625" customWidth="1"/>
    <col min="13317" max="13317" width="5.28515625" customWidth="1"/>
    <col min="13318" max="13318" width="7" customWidth="1"/>
    <col min="13319" max="13319" width="6.28515625" customWidth="1"/>
    <col min="13320" max="13320" width="8.5703125" customWidth="1"/>
    <col min="13321" max="13322" width="0" hidden="1" customWidth="1"/>
    <col min="13323" max="13323" width="7.140625" customWidth="1"/>
    <col min="13324" max="13329" width="0" hidden="1" customWidth="1"/>
    <col min="13330" max="13330" width="11.42578125" customWidth="1"/>
    <col min="13568" max="13568" width="27.42578125" customWidth="1"/>
    <col min="13569" max="13569" width="3.85546875" customWidth="1"/>
    <col min="13570" max="13570" width="12.140625" customWidth="1"/>
    <col min="13571" max="13571" width="0" hidden="1" customWidth="1"/>
    <col min="13572" max="13572" width="4.140625" customWidth="1"/>
    <col min="13573" max="13573" width="5.28515625" customWidth="1"/>
    <col min="13574" max="13574" width="7" customWidth="1"/>
    <col min="13575" max="13575" width="6.28515625" customWidth="1"/>
    <col min="13576" max="13576" width="8.5703125" customWidth="1"/>
    <col min="13577" max="13578" width="0" hidden="1" customWidth="1"/>
    <col min="13579" max="13579" width="7.140625" customWidth="1"/>
    <col min="13580" max="13585" width="0" hidden="1" customWidth="1"/>
    <col min="13586" max="13586" width="11.42578125" customWidth="1"/>
    <col min="13824" max="13824" width="27.42578125" customWidth="1"/>
    <col min="13825" max="13825" width="3.85546875" customWidth="1"/>
    <col min="13826" max="13826" width="12.140625" customWidth="1"/>
    <col min="13827" max="13827" width="0" hidden="1" customWidth="1"/>
    <col min="13828" max="13828" width="4.140625" customWidth="1"/>
    <col min="13829" max="13829" width="5.28515625" customWidth="1"/>
    <col min="13830" max="13830" width="7" customWidth="1"/>
    <col min="13831" max="13831" width="6.28515625" customWidth="1"/>
    <col min="13832" max="13832" width="8.5703125" customWidth="1"/>
    <col min="13833" max="13834" width="0" hidden="1" customWidth="1"/>
    <col min="13835" max="13835" width="7.140625" customWidth="1"/>
    <col min="13836" max="13841" width="0" hidden="1" customWidth="1"/>
    <col min="13842" max="13842" width="11.42578125" customWidth="1"/>
    <col min="14080" max="14080" width="27.42578125" customWidth="1"/>
    <col min="14081" max="14081" width="3.85546875" customWidth="1"/>
    <col min="14082" max="14082" width="12.140625" customWidth="1"/>
    <col min="14083" max="14083" width="0" hidden="1" customWidth="1"/>
    <col min="14084" max="14084" width="4.140625" customWidth="1"/>
    <col min="14085" max="14085" width="5.28515625" customWidth="1"/>
    <col min="14086" max="14086" width="7" customWidth="1"/>
    <col min="14087" max="14087" width="6.28515625" customWidth="1"/>
    <col min="14088" max="14088" width="8.5703125" customWidth="1"/>
    <col min="14089" max="14090" width="0" hidden="1" customWidth="1"/>
    <col min="14091" max="14091" width="7.140625" customWidth="1"/>
    <col min="14092" max="14097" width="0" hidden="1" customWidth="1"/>
    <col min="14098" max="14098" width="11.42578125" customWidth="1"/>
    <col min="14336" max="14336" width="27.42578125" customWidth="1"/>
    <col min="14337" max="14337" width="3.85546875" customWidth="1"/>
    <col min="14338" max="14338" width="12.140625" customWidth="1"/>
    <col min="14339" max="14339" width="0" hidden="1" customWidth="1"/>
    <col min="14340" max="14340" width="4.140625" customWidth="1"/>
    <col min="14341" max="14341" width="5.28515625" customWidth="1"/>
    <col min="14342" max="14342" width="7" customWidth="1"/>
    <col min="14343" max="14343" width="6.28515625" customWidth="1"/>
    <col min="14344" max="14344" width="8.5703125" customWidth="1"/>
    <col min="14345" max="14346" width="0" hidden="1" customWidth="1"/>
    <col min="14347" max="14347" width="7.140625" customWidth="1"/>
    <col min="14348" max="14353" width="0" hidden="1" customWidth="1"/>
    <col min="14354" max="14354" width="11.42578125" customWidth="1"/>
    <col min="14592" max="14592" width="27.42578125" customWidth="1"/>
    <col min="14593" max="14593" width="3.85546875" customWidth="1"/>
    <col min="14594" max="14594" width="12.140625" customWidth="1"/>
    <col min="14595" max="14595" width="0" hidden="1" customWidth="1"/>
    <col min="14596" max="14596" width="4.140625" customWidth="1"/>
    <col min="14597" max="14597" width="5.28515625" customWidth="1"/>
    <col min="14598" max="14598" width="7" customWidth="1"/>
    <col min="14599" max="14599" width="6.28515625" customWidth="1"/>
    <col min="14600" max="14600" width="8.5703125" customWidth="1"/>
    <col min="14601" max="14602" width="0" hidden="1" customWidth="1"/>
    <col min="14603" max="14603" width="7.140625" customWidth="1"/>
    <col min="14604" max="14609" width="0" hidden="1" customWidth="1"/>
    <col min="14610" max="14610" width="11.42578125" customWidth="1"/>
    <col min="14848" max="14848" width="27.42578125" customWidth="1"/>
    <col min="14849" max="14849" width="3.85546875" customWidth="1"/>
    <col min="14850" max="14850" width="12.140625" customWidth="1"/>
    <col min="14851" max="14851" width="0" hidden="1" customWidth="1"/>
    <col min="14852" max="14852" width="4.140625" customWidth="1"/>
    <col min="14853" max="14853" width="5.28515625" customWidth="1"/>
    <col min="14854" max="14854" width="7" customWidth="1"/>
    <col min="14855" max="14855" width="6.28515625" customWidth="1"/>
    <col min="14856" max="14856" width="8.5703125" customWidth="1"/>
    <col min="14857" max="14858" width="0" hidden="1" customWidth="1"/>
    <col min="14859" max="14859" width="7.140625" customWidth="1"/>
    <col min="14860" max="14865" width="0" hidden="1" customWidth="1"/>
    <col min="14866" max="14866" width="11.42578125" customWidth="1"/>
    <col min="15104" max="15104" width="27.42578125" customWidth="1"/>
    <col min="15105" max="15105" width="3.85546875" customWidth="1"/>
    <col min="15106" max="15106" width="12.140625" customWidth="1"/>
    <col min="15107" max="15107" width="0" hidden="1" customWidth="1"/>
    <col min="15108" max="15108" width="4.140625" customWidth="1"/>
    <col min="15109" max="15109" width="5.28515625" customWidth="1"/>
    <col min="15110" max="15110" width="7" customWidth="1"/>
    <col min="15111" max="15111" width="6.28515625" customWidth="1"/>
    <col min="15112" max="15112" width="8.5703125" customWidth="1"/>
    <col min="15113" max="15114" width="0" hidden="1" customWidth="1"/>
    <col min="15115" max="15115" width="7.140625" customWidth="1"/>
    <col min="15116" max="15121" width="0" hidden="1" customWidth="1"/>
    <col min="15122" max="15122" width="11.42578125" customWidth="1"/>
    <col min="15360" max="15360" width="27.42578125" customWidth="1"/>
    <col min="15361" max="15361" width="3.85546875" customWidth="1"/>
    <col min="15362" max="15362" width="12.140625" customWidth="1"/>
    <col min="15363" max="15363" width="0" hidden="1" customWidth="1"/>
    <col min="15364" max="15364" width="4.140625" customWidth="1"/>
    <col min="15365" max="15365" width="5.28515625" customWidth="1"/>
    <col min="15366" max="15366" width="7" customWidth="1"/>
    <col min="15367" max="15367" width="6.28515625" customWidth="1"/>
    <col min="15368" max="15368" width="8.5703125" customWidth="1"/>
    <col min="15369" max="15370" width="0" hidden="1" customWidth="1"/>
    <col min="15371" max="15371" width="7.140625" customWidth="1"/>
    <col min="15372" max="15377" width="0" hidden="1" customWidth="1"/>
    <col min="15378" max="15378" width="11.42578125" customWidth="1"/>
    <col min="15616" max="15616" width="27.42578125" customWidth="1"/>
    <col min="15617" max="15617" width="3.85546875" customWidth="1"/>
    <col min="15618" max="15618" width="12.140625" customWidth="1"/>
    <col min="15619" max="15619" width="0" hidden="1" customWidth="1"/>
    <col min="15620" max="15620" width="4.140625" customWidth="1"/>
    <col min="15621" max="15621" width="5.28515625" customWidth="1"/>
    <col min="15622" max="15622" width="7" customWidth="1"/>
    <col min="15623" max="15623" width="6.28515625" customWidth="1"/>
    <col min="15624" max="15624" width="8.5703125" customWidth="1"/>
    <col min="15625" max="15626" width="0" hidden="1" customWidth="1"/>
    <col min="15627" max="15627" width="7.140625" customWidth="1"/>
    <col min="15628" max="15633" width="0" hidden="1" customWidth="1"/>
    <col min="15634" max="15634" width="11.42578125" customWidth="1"/>
    <col min="15872" max="15872" width="27.42578125" customWidth="1"/>
    <col min="15873" max="15873" width="3.85546875" customWidth="1"/>
    <col min="15874" max="15874" width="12.140625" customWidth="1"/>
    <col min="15875" max="15875" width="0" hidden="1" customWidth="1"/>
    <col min="15876" max="15876" width="4.140625" customWidth="1"/>
    <col min="15877" max="15877" width="5.28515625" customWidth="1"/>
    <col min="15878" max="15878" width="7" customWidth="1"/>
    <col min="15879" max="15879" width="6.28515625" customWidth="1"/>
    <col min="15880" max="15880" width="8.5703125" customWidth="1"/>
    <col min="15881" max="15882" width="0" hidden="1" customWidth="1"/>
    <col min="15883" max="15883" width="7.140625" customWidth="1"/>
    <col min="15884" max="15889" width="0" hidden="1" customWidth="1"/>
    <col min="15890" max="15890" width="11.42578125" customWidth="1"/>
    <col min="16128" max="16128" width="27.42578125" customWidth="1"/>
    <col min="16129" max="16129" width="3.85546875" customWidth="1"/>
    <col min="16130" max="16130" width="12.140625" customWidth="1"/>
    <col min="16131" max="16131" width="0" hidden="1" customWidth="1"/>
    <col min="16132" max="16132" width="4.140625" customWidth="1"/>
    <col min="16133" max="16133" width="5.28515625" customWidth="1"/>
    <col min="16134" max="16134" width="7" customWidth="1"/>
    <col min="16135" max="16135" width="6.28515625" customWidth="1"/>
    <col min="16136" max="16136" width="8.5703125" customWidth="1"/>
    <col min="16137" max="16138" width="0" hidden="1" customWidth="1"/>
    <col min="16139" max="16139" width="7.140625" customWidth="1"/>
    <col min="16140" max="16145" width="0" hidden="1" customWidth="1"/>
    <col min="16146" max="16146" width="11.42578125" customWidth="1"/>
  </cols>
  <sheetData>
    <row r="1" spans="1:19" s="398" customFormat="1" x14ac:dyDescent="0.2">
      <c r="A1" s="397" t="s">
        <v>292</v>
      </c>
      <c r="B1" s="397"/>
      <c r="D1" s="399"/>
      <c r="E1" s="399"/>
      <c r="F1" s="400"/>
      <c r="G1" s="401"/>
      <c r="H1" s="402"/>
      <c r="J1" s="403"/>
      <c r="M1" s="401"/>
    </row>
    <row r="2" spans="1:19" s="511" customFormat="1" ht="2.25" customHeight="1" x14ac:dyDescent="0.2">
      <c r="A2" s="502"/>
      <c r="B2" s="503"/>
      <c r="C2" s="504"/>
      <c r="D2" s="505"/>
      <c r="E2" s="505"/>
      <c r="F2" s="506"/>
      <c r="G2" s="507"/>
      <c r="H2" s="508"/>
      <c r="I2" s="509"/>
      <c r="J2" s="510"/>
      <c r="M2" s="512"/>
    </row>
    <row r="3" spans="1:19" ht="24" customHeight="1" x14ac:dyDescent="0.2">
      <c r="A3" s="231"/>
      <c r="B3" s="231"/>
      <c r="C3" s="232"/>
      <c r="D3" s="233"/>
      <c r="E3" s="233"/>
      <c r="F3" s="234"/>
      <c r="G3" s="495" t="s">
        <v>295</v>
      </c>
      <c r="H3" s="496"/>
      <c r="I3" s="497"/>
      <c r="J3" s="498" t="s">
        <v>153</v>
      </c>
      <c r="K3" s="497"/>
      <c r="L3" s="235"/>
      <c r="M3" s="236"/>
    </row>
    <row r="4" spans="1:19" s="223" customFormat="1" ht="39.75" customHeight="1" thickBot="1" x14ac:dyDescent="0.2">
      <c r="A4" s="237" t="s">
        <v>43</v>
      </c>
      <c r="B4" s="238"/>
      <c r="C4" s="239" t="s">
        <v>46</v>
      </c>
      <c r="D4" s="240" t="s">
        <v>154</v>
      </c>
      <c r="E4" s="240" t="s">
        <v>155</v>
      </c>
      <c r="F4" s="241" t="s">
        <v>156</v>
      </c>
      <c r="G4" s="246" t="s">
        <v>159</v>
      </c>
      <c r="H4" s="242" t="s">
        <v>157</v>
      </c>
      <c r="I4" s="243" t="s">
        <v>280</v>
      </c>
      <c r="J4" s="244" t="s">
        <v>158</v>
      </c>
      <c r="K4" s="245" t="s">
        <v>77</v>
      </c>
      <c r="L4" s="246" t="s">
        <v>160</v>
      </c>
      <c r="M4" s="246" t="s">
        <v>161</v>
      </c>
      <c r="R4" s="394" t="s">
        <v>281</v>
      </c>
      <c r="S4" s="394" t="s">
        <v>282</v>
      </c>
    </row>
    <row r="5" spans="1:19" ht="15" thickBot="1" x14ac:dyDescent="0.25">
      <c r="A5" s="499" t="s">
        <v>291</v>
      </c>
      <c r="B5" s="499"/>
      <c r="C5" s="500"/>
      <c r="D5" s="500"/>
      <c r="E5" s="500"/>
      <c r="F5" s="500"/>
      <c r="G5" s="500"/>
      <c r="H5" s="500"/>
      <c r="I5" s="501"/>
      <c r="J5" s="501"/>
      <c r="K5" s="501"/>
      <c r="L5" s="500"/>
      <c r="M5" s="500"/>
      <c r="R5" s="388"/>
      <c r="S5" s="388"/>
    </row>
    <row r="6" spans="1:19" ht="13.5" thickBot="1" x14ac:dyDescent="0.25">
      <c r="A6" s="247" t="s">
        <v>284</v>
      </c>
      <c r="B6" s="248"/>
      <c r="C6" s="396">
        <v>118600</v>
      </c>
      <c r="D6" s="250"/>
      <c r="E6" s="251"/>
      <c r="F6" s="251"/>
      <c r="G6" s="256">
        <v>1245</v>
      </c>
      <c r="H6" s="252">
        <v>0.4</v>
      </c>
      <c r="I6" s="253">
        <f t="shared" ref="I6:I13" si="0">G6-(G6*H6)</f>
        <v>747</v>
      </c>
      <c r="J6" s="254"/>
      <c r="K6" s="255">
        <f t="shared" ref="K6:K13" si="1">I6*J6</f>
        <v>0</v>
      </c>
      <c r="L6" s="257" t="e">
        <f>((#REF!/1.196)-I6)/#REF!</f>
        <v>#REF!</v>
      </c>
      <c r="M6" s="258" t="e">
        <f>#REF!/I6</f>
        <v>#REF!</v>
      </c>
      <c r="N6" t="s">
        <v>165</v>
      </c>
      <c r="R6" s="388"/>
      <c r="S6" s="395">
        <f t="shared" ref="S6:S13" si="2">I6*R6</f>
        <v>0</v>
      </c>
    </row>
    <row r="7" spans="1:19" ht="13.5" thickBot="1" x14ac:dyDescent="0.25">
      <c r="A7" s="247" t="s">
        <v>283</v>
      </c>
      <c r="B7" s="248"/>
      <c r="C7" s="396">
        <v>118602</v>
      </c>
      <c r="D7" s="250"/>
      <c r="E7" s="251"/>
      <c r="F7" s="251"/>
      <c r="G7" s="256">
        <v>1245</v>
      </c>
      <c r="H7" s="252">
        <v>0.4</v>
      </c>
      <c r="I7" s="253">
        <f t="shared" si="0"/>
        <v>747</v>
      </c>
      <c r="J7" s="254"/>
      <c r="K7" s="255">
        <f t="shared" si="1"/>
        <v>0</v>
      </c>
      <c r="L7" s="257" t="e">
        <f>((#REF!/1.196)-I7)/#REF!</f>
        <v>#REF!</v>
      </c>
      <c r="M7" s="258" t="e">
        <f>#REF!/I7</f>
        <v>#REF!</v>
      </c>
      <c r="N7" t="s">
        <v>165</v>
      </c>
      <c r="R7" s="388"/>
      <c r="S7" s="395">
        <f t="shared" si="2"/>
        <v>0</v>
      </c>
    </row>
    <row r="8" spans="1:19" ht="13.5" thickBot="1" x14ac:dyDescent="0.25">
      <c r="A8" s="247" t="s">
        <v>285</v>
      </c>
      <c r="B8" s="248"/>
      <c r="C8" s="396">
        <v>117600</v>
      </c>
      <c r="D8" s="250"/>
      <c r="E8" s="251"/>
      <c r="F8" s="251"/>
      <c r="G8" s="256">
        <v>895</v>
      </c>
      <c r="H8" s="252">
        <v>0.4</v>
      </c>
      <c r="I8" s="253">
        <f t="shared" si="0"/>
        <v>537</v>
      </c>
      <c r="J8" s="254"/>
      <c r="K8" s="255">
        <f t="shared" si="1"/>
        <v>0</v>
      </c>
      <c r="L8" s="257" t="e">
        <f>((#REF!/1.196)-I8)/#REF!</f>
        <v>#REF!</v>
      </c>
      <c r="M8" s="258" t="e">
        <f>#REF!/I8</f>
        <v>#REF!</v>
      </c>
      <c r="N8" t="s">
        <v>165</v>
      </c>
      <c r="R8" s="388"/>
      <c r="S8" s="395">
        <f t="shared" si="2"/>
        <v>0</v>
      </c>
    </row>
    <row r="9" spans="1:19" ht="13.5" thickBot="1" x14ac:dyDescent="0.25">
      <c r="A9" s="247" t="s">
        <v>286</v>
      </c>
      <c r="B9" s="248"/>
      <c r="C9" s="396">
        <v>117601</v>
      </c>
      <c r="D9" s="250"/>
      <c r="E9" s="251"/>
      <c r="F9" s="251"/>
      <c r="G9" s="256">
        <v>895</v>
      </c>
      <c r="H9" s="252">
        <v>0.4</v>
      </c>
      <c r="I9" s="253">
        <f t="shared" si="0"/>
        <v>537</v>
      </c>
      <c r="J9" s="254"/>
      <c r="K9" s="255">
        <f t="shared" si="1"/>
        <v>0</v>
      </c>
      <c r="L9" s="257" t="e">
        <f>((#REF!/1.196)-I9)/#REF!</f>
        <v>#REF!</v>
      </c>
      <c r="M9" s="258" t="e">
        <f>#REF!/I9</f>
        <v>#REF!</v>
      </c>
      <c r="N9" t="s">
        <v>165</v>
      </c>
      <c r="R9" s="388"/>
      <c r="S9" s="395">
        <f t="shared" si="2"/>
        <v>0</v>
      </c>
    </row>
    <row r="10" spans="1:19" ht="13.5" thickBot="1" x14ac:dyDescent="0.25">
      <c r="A10" s="247" t="s">
        <v>287</v>
      </c>
      <c r="B10" s="248"/>
      <c r="C10" s="396">
        <v>117602</v>
      </c>
      <c r="D10" s="250"/>
      <c r="E10" s="251"/>
      <c r="F10" s="251"/>
      <c r="G10" s="256">
        <v>895</v>
      </c>
      <c r="H10" s="252">
        <v>0.4</v>
      </c>
      <c r="I10" s="253">
        <f t="shared" si="0"/>
        <v>537</v>
      </c>
      <c r="J10" s="254"/>
      <c r="K10" s="255">
        <f t="shared" si="1"/>
        <v>0</v>
      </c>
      <c r="L10" s="257" t="e">
        <f>((#REF!/1.196)-I10)/#REF!</f>
        <v>#REF!</v>
      </c>
      <c r="M10" s="258" t="e">
        <f>#REF!/I10</f>
        <v>#REF!</v>
      </c>
      <c r="N10" t="s">
        <v>165</v>
      </c>
      <c r="R10" s="388"/>
      <c r="S10" s="395">
        <f t="shared" si="2"/>
        <v>0</v>
      </c>
    </row>
    <row r="11" spans="1:19" ht="13.5" thickBot="1" x14ac:dyDescent="0.25">
      <c r="A11" s="247" t="s">
        <v>288</v>
      </c>
      <c r="B11" s="248"/>
      <c r="C11" s="396">
        <v>116600</v>
      </c>
      <c r="D11" s="250"/>
      <c r="E11" s="251"/>
      <c r="F11" s="251"/>
      <c r="G11" s="256">
        <v>795</v>
      </c>
      <c r="H11" s="252">
        <v>0.4</v>
      </c>
      <c r="I11" s="253">
        <f t="shared" si="0"/>
        <v>477</v>
      </c>
      <c r="J11" s="254"/>
      <c r="K11" s="255">
        <f t="shared" si="1"/>
        <v>0</v>
      </c>
      <c r="L11" s="257" t="e">
        <f>((#REF!/1.196)-I11)/#REF!</f>
        <v>#REF!</v>
      </c>
      <c r="M11" s="258" t="e">
        <f>#REF!/I11</f>
        <v>#REF!</v>
      </c>
      <c r="N11" t="s">
        <v>165</v>
      </c>
      <c r="R11" s="388"/>
      <c r="S11" s="395">
        <f t="shared" si="2"/>
        <v>0</v>
      </c>
    </row>
    <row r="12" spans="1:19" ht="13.5" thickBot="1" x14ac:dyDescent="0.25">
      <c r="A12" s="247" t="s">
        <v>289</v>
      </c>
      <c r="B12" s="248"/>
      <c r="C12" s="396">
        <v>116610</v>
      </c>
      <c r="D12" s="250"/>
      <c r="E12" s="251"/>
      <c r="F12" s="251"/>
      <c r="G12" s="256">
        <v>695</v>
      </c>
      <c r="H12" s="252">
        <v>0.4</v>
      </c>
      <c r="I12" s="253">
        <f t="shared" si="0"/>
        <v>417</v>
      </c>
      <c r="J12" s="254"/>
      <c r="K12" s="255">
        <f t="shared" si="1"/>
        <v>0</v>
      </c>
      <c r="L12" s="257" t="e">
        <f>((#REF!/1.196)-I12)/#REF!</f>
        <v>#REF!</v>
      </c>
      <c r="M12" s="258" t="e">
        <f>#REF!/I12</f>
        <v>#REF!</v>
      </c>
      <c r="N12" t="s">
        <v>165</v>
      </c>
      <c r="R12" s="388"/>
      <c r="S12" s="395">
        <f t="shared" si="2"/>
        <v>0</v>
      </c>
    </row>
    <row r="13" spans="1:19" x14ac:dyDescent="0.2">
      <c r="A13" s="247" t="s">
        <v>290</v>
      </c>
      <c r="B13" s="248"/>
      <c r="C13" s="396">
        <v>115600</v>
      </c>
      <c r="D13" s="250"/>
      <c r="E13" s="251"/>
      <c r="F13" s="251"/>
      <c r="G13" s="256">
        <v>695</v>
      </c>
      <c r="H13" s="252">
        <v>0.4</v>
      </c>
      <c r="I13" s="253">
        <f t="shared" si="0"/>
        <v>417</v>
      </c>
      <c r="J13" s="254"/>
      <c r="K13" s="255">
        <f t="shared" si="1"/>
        <v>0</v>
      </c>
      <c r="L13" s="257" t="e">
        <f>((#REF!/1.196)-I13)/#REF!</f>
        <v>#REF!</v>
      </c>
      <c r="M13" s="258" t="e">
        <f>#REF!/I13</f>
        <v>#REF!</v>
      </c>
      <c r="N13" t="s">
        <v>165</v>
      </c>
      <c r="R13" s="388"/>
      <c r="S13" s="395">
        <f t="shared" si="2"/>
        <v>0</v>
      </c>
    </row>
    <row r="14" spans="1:19" ht="15" thickBot="1" x14ac:dyDescent="0.25">
      <c r="A14" s="499" t="s">
        <v>293</v>
      </c>
      <c r="B14" s="499"/>
      <c r="C14" s="500"/>
      <c r="D14" s="500"/>
      <c r="E14" s="500"/>
      <c r="F14" s="500"/>
      <c r="G14" s="500"/>
      <c r="H14" s="500"/>
      <c r="I14" s="501"/>
      <c r="J14" s="501"/>
      <c r="K14" s="501"/>
      <c r="L14" s="500"/>
      <c r="M14" s="500"/>
      <c r="R14" s="388"/>
      <c r="S14" s="388"/>
    </row>
    <row r="15" spans="1:19" x14ac:dyDescent="0.2">
      <c r="A15" s="247" t="s">
        <v>294</v>
      </c>
      <c r="B15" s="248"/>
      <c r="C15" s="396">
        <v>155600</v>
      </c>
      <c r="D15" s="250"/>
      <c r="E15" s="251"/>
      <c r="F15" s="251"/>
      <c r="G15" s="256">
        <v>565</v>
      </c>
      <c r="H15" s="252">
        <v>0.4</v>
      </c>
      <c r="I15" s="253">
        <f>G15-(G15*H15)</f>
        <v>339</v>
      </c>
      <c r="J15" s="254"/>
      <c r="K15" s="255">
        <f>I15*J15</f>
        <v>0</v>
      </c>
      <c r="L15" s="257" t="e">
        <f>((#REF!/1.196)-I15)/#REF!</f>
        <v>#REF!</v>
      </c>
      <c r="M15" s="258" t="e">
        <f>#REF!/I15</f>
        <v>#REF!</v>
      </c>
      <c r="N15" t="s">
        <v>165</v>
      </c>
      <c r="R15" s="388"/>
      <c r="S15" s="395">
        <f>I15*R15</f>
        <v>0</v>
      </c>
    </row>
    <row r="16" spans="1:19" ht="14.25" x14ac:dyDescent="0.2">
      <c r="A16" s="371" t="s">
        <v>266</v>
      </c>
      <c r="B16" s="382"/>
      <c r="C16" s="372"/>
      <c r="D16" s="373"/>
      <c r="E16" s="374"/>
      <c r="F16" s="375"/>
      <c r="G16" s="376"/>
      <c r="H16" s="377"/>
      <c r="I16" s="378"/>
      <c r="J16" s="379"/>
      <c r="K16" s="276"/>
      <c r="L16" s="380"/>
      <c r="M16" s="381"/>
      <c r="R16" s="388"/>
      <c r="S16" s="395">
        <f t="shared" ref="S16:S20" si="3">I16*R16</f>
        <v>0</v>
      </c>
    </row>
    <row r="17" spans="1:19" s="339" customFormat="1" ht="20.100000000000001" customHeight="1" x14ac:dyDescent="0.2">
      <c r="A17" s="383" t="s">
        <v>267</v>
      </c>
      <c r="B17" s="384"/>
      <c r="C17" s="385" t="s">
        <v>268</v>
      </c>
      <c r="D17" s="320"/>
      <c r="E17" s="251">
        <v>10</v>
      </c>
      <c r="F17" s="251" t="s">
        <v>269</v>
      </c>
      <c r="G17" s="321">
        <v>45</v>
      </c>
      <c r="H17" s="252">
        <f>'BDC Compétition 2018-2019'!$C$16</f>
        <v>0.5</v>
      </c>
      <c r="I17" s="386">
        <f>G17-(G17*H17)</f>
        <v>22.5</v>
      </c>
      <c r="J17" s="261"/>
      <c r="K17" s="255">
        <f>I17*J17</f>
        <v>0</v>
      </c>
      <c r="L17" s="322" t="e">
        <f>((#REF!/1.196)-I17)/#REF!</f>
        <v>#REF!</v>
      </c>
      <c r="M17" s="323" t="e">
        <f>#REF!/I17</f>
        <v>#REF!</v>
      </c>
      <c r="N17" s="338" t="s">
        <v>165</v>
      </c>
      <c r="P17" s="387"/>
      <c r="R17" s="390"/>
      <c r="S17" s="395">
        <f t="shared" si="3"/>
        <v>0</v>
      </c>
    </row>
    <row r="18" spans="1:19" s="339" customFormat="1" ht="20.100000000000001" customHeight="1" x14ac:dyDescent="0.2">
      <c r="A18" s="383" t="s">
        <v>270</v>
      </c>
      <c r="B18" s="384"/>
      <c r="C18" s="385" t="s">
        <v>271</v>
      </c>
      <c r="D18" s="320"/>
      <c r="E18" s="251">
        <v>10</v>
      </c>
      <c r="F18" s="251" t="s">
        <v>269</v>
      </c>
      <c r="G18" s="321">
        <v>50</v>
      </c>
      <c r="H18" s="252">
        <f>'BDC Compétition 2018-2019'!$C$16</f>
        <v>0.5</v>
      </c>
      <c r="I18" s="386">
        <f t="shared" ref="I18:I20" si="4">G18-(G18*H18)</f>
        <v>25</v>
      </c>
      <c r="J18" s="261"/>
      <c r="K18" s="337">
        <f>I18*J18</f>
        <v>0</v>
      </c>
      <c r="L18" s="322" t="e">
        <f>((#REF!/1.196)-I18)/#REF!</f>
        <v>#REF!</v>
      </c>
      <c r="M18" s="323" t="e">
        <f>#REF!/I18</f>
        <v>#REF!</v>
      </c>
      <c r="N18" s="338" t="s">
        <v>165</v>
      </c>
      <c r="R18" s="390"/>
      <c r="S18" s="395">
        <f t="shared" si="3"/>
        <v>0</v>
      </c>
    </row>
    <row r="19" spans="1:19" ht="20.100000000000001" customHeight="1" x14ac:dyDescent="0.2">
      <c r="A19" s="286" t="s">
        <v>272</v>
      </c>
      <c r="B19" s="287"/>
      <c r="C19" s="385" t="s">
        <v>273</v>
      </c>
      <c r="D19" s="320">
        <v>2.6</v>
      </c>
      <c r="E19" s="251">
        <v>1</v>
      </c>
      <c r="F19" s="251">
        <v>5</v>
      </c>
      <c r="G19" s="321">
        <v>50</v>
      </c>
      <c r="H19" s="252">
        <f>'BDC Compétition 2018-2019'!$C$16</f>
        <v>0.5</v>
      </c>
      <c r="I19" s="253">
        <f t="shared" si="4"/>
        <v>25</v>
      </c>
      <c r="J19" s="261"/>
      <c r="K19" s="255">
        <f>I19*J19</f>
        <v>0</v>
      </c>
      <c r="L19" s="257" t="e">
        <f>((#REF!/1.196)-I19)/#REF!</f>
        <v>#REF!</v>
      </c>
      <c r="M19" s="258" t="e">
        <f>#REF!/I19</f>
        <v>#REF!</v>
      </c>
      <c r="N19" s="222" t="s">
        <v>165</v>
      </c>
      <c r="R19" s="389"/>
      <c r="S19" s="395">
        <f t="shared" si="3"/>
        <v>0</v>
      </c>
    </row>
    <row r="20" spans="1:19" ht="20.100000000000001" customHeight="1" x14ac:dyDescent="0.2">
      <c r="A20" s="259" t="s">
        <v>274</v>
      </c>
      <c r="B20" s="260"/>
      <c r="C20" s="120" t="s">
        <v>275</v>
      </c>
      <c r="D20" s="250">
        <v>9</v>
      </c>
      <c r="E20" s="251">
        <v>1</v>
      </c>
      <c r="F20" s="251" t="s">
        <v>269</v>
      </c>
      <c r="G20" s="256">
        <v>105</v>
      </c>
      <c r="H20" s="252">
        <f>'BDC Compétition 2018-2019'!$C$16</f>
        <v>0.5</v>
      </c>
      <c r="I20" s="253">
        <f t="shared" si="4"/>
        <v>52.5</v>
      </c>
      <c r="J20" s="261"/>
      <c r="K20" s="337">
        <f>I20*J20</f>
        <v>0</v>
      </c>
      <c r="L20" s="257" t="e">
        <f>((#REF!/1.196)-I20)/#REF!</f>
        <v>#REF!</v>
      </c>
      <c r="M20" s="258" t="e">
        <f>#REF!/I20</f>
        <v>#REF!</v>
      </c>
      <c r="N20" s="222" t="s">
        <v>165</v>
      </c>
      <c r="R20" s="389"/>
      <c r="S20" s="395">
        <f t="shared" si="3"/>
        <v>0</v>
      </c>
    </row>
    <row r="23" spans="1:19" x14ac:dyDescent="0.2">
      <c r="A23" s="397" t="s">
        <v>152</v>
      </c>
      <c r="B23" s="397"/>
      <c r="C23" s="398"/>
      <c r="D23" s="399"/>
      <c r="E23" s="399"/>
      <c r="F23" s="400"/>
      <c r="G23" s="401"/>
      <c r="H23" s="402"/>
      <c r="I23" s="398"/>
      <c r="J23" s="403"/>
      <c r="K23" s="398"/>
      <c r="L23" s="398"/>
      <c r="M23" s="401"/>
      <c r="N23" s="398"/>
      <c r="O23" s="398"/>
      <c r="P23" s="398"/>
      <c r="Q23" s="398"/>
      <c r="R23" s="398"/>
      <c r="S23" s="398"/>
    </row>
    <row r="24" spans="1:19" x14ac:dyDescent="0.2">
      <c r="A24" s="220"/>
      <c r="B24" s="221"/>
      <c r="G24" s="507"/>
      <c r="H24" s="508"/>
      <c r="I24" s="509"/>
    </row>
    <row r="25" spans="1:19" ht="23.25" x14ac:dyDescent="0.2">
      <c r="A25" s="231"/>
      <c r="B25" s="231"/>
      <c r="C25" s="232"/>
      <c r="D25" s="233"/>
      <c r="E25" s="233"/>
      <c r="F25" s="234"/>
      <c r="G25" s="495" t="s">
        <v>295</v>
      </c>
      <c r="H25" s="496"/>
      <c r="I25" s="497"/>
      <c r="J25" s="498" t="s">
        <v>153</v>
      </c>
      <c r="K25" s="497"/>
      <c r="L25" s="235"/>
      <c r="M25" s="236"/>
    </row>
    <row r="26" spans="1:19" ht="27.75" thickBot="1" x14ac:dyDescent="0.25">
      <c r="A26" s="237" t="s">
        <v>43</v>
      </c>
      <c r="B26" s="238"/>
      <c r="C26" s="239" t="s">
        <v>46</v>
      </c>
      <c r="D26" s="240" t="s">
        <v>154</v>
      </c>
      <c r="E26" s="240" t="s">
        <v>155</v>
      </c>
      <c r="F26" s="241" t="s">
        <v>156</v>
      </c>
      <c r="G26" s="246" t="s">
        <v>159</v>
      </c>
      <c r="H26" s="242" t="s">
        <v>157</v>
      </c>
      <c r="I26" s="243" t="s">
        <v>280</v>
      </c>
      <c r="J26" s="244" t="s">
        <v>158</v>
      </c>
      <c r="K26" s="245" t="s">
        <v>77</v>
      </c>
      <c r="L26" s="246" t="s">
        <v>160</v>
      </c>
      <c r="M26" s="246" t="s">
        <v>161</v>
      </c>
      <c r="N26" s="223"/>
      <c r="O26" s="223"/>
      <c r="P26" s="223"/>
      <c r="Q26" s="223"/>
      <c r="R26" s="394" t="s">
        <v>281</v>
      </c>
      <c r="S26" s="394" t="s">
        <v>282</v>
      </c>
    </row>
    <row r="27" spans="1:19" ht="15" thickBot="1" x14ac:dyDescent="0.25">
      <c r="A27" s="499" t="s">
        <v>291</v>
      </c>
      <c r="B27" s="499"/>
      <c r="C27" s="500"/>
      <c r="D27" s="500"/>
      <c r="E27" s="500"/>
      <c r="F27" s="500"/>
      <c r="G27" s="500"/>
      <c r="H27" s="500"/>
      <c r="I27" s="501"/>
      <c r="J27" s="501"/>
      <c r="K27" s="501"/>
      <c r="L27" s="500"/>
      <c r="M27" s="500"/>
      <c r="R27" s="388"/>
      <c r="S27" s="388"/>
    </row>
    <row r="28" spans="1:19" ht="13.5" thickBot="1" x14ac:dyDescent="0.25">
      <c r="A28" s="247" t="s">
        <v>284</v>
      </c>
      <c r="B28" s="248"/>
      <c r="C28" s="396">
        <v>118600</v>
      </c>
      <c r="D28" s="250"/>
      <c r="E28" s="251"/>
      <c r="F28" s="251"/>
      <c r="G28" s="256">
        <v>1280</v>
      </c>
      <c r="H28" s="252">
        <v>0.4</v>
      </c>
      <c r="I28" s="253">
        <f t="shared" ref="I28:I35" si="5">G28-(G28*H28)</f>
        <v>768</v>
      </c>
      <c r="J28" s="254"/>
      <c r="K28" s="255">
        <f t="shared" ref="K28:K35" si="6">I28*J28</f>
        <v>0</v>
      </c>
      <c r="L28" s="257" t="e">
        <f>((#REF!/1.196)-I28)/#REF!</f>
        <v>#REF!</v>
      </c>
      <c r="M28" s="258" t="e">
        <f>#REF!/I28</f>
        <v>#REF!</v>
      </c>
      <c r="N28" t="s">
        <v>165</v>
      </c>
      <c r="R28" s="388"/>
      <c r="S28" s="395">
        <f t="shared" ref="S28:S35" si="7">I28*R28</f>
        <v>0</v>
      </c>
    </row>
    <row r="29" spans="1:19" ht="13.5" thickBot="1" x14ac:dyDescent="0.25">
      <c r="A29" s="247" t="s">
        <v>283</v>
      </c>
      <c r="B29" s="248"/>
      <c r="C29" s="396">
        <v>118602</v>
      </c>
      <c r="D29" s="250"/>
      <c r="E29" s="251"/>
      <c r="F29" s="251"/>
      <c r="G29" s="256">
        <v>1280</v>
      </c>
      <c r="H29" s="252">
        <v>0.4</v>
      </c>
      <c r="I29" s="253">
        <f t="shared" si="5"/>
        <v>768</v>
      </c>
      <c r="J29" s="254"/>
      <c r="K29" s="255">
        <f t="shared" si="6"/>
        <v>0</v>
      </c>
      <c r="L29" s="257" t="e">
        <f>((#REF!/1.196)-I29)/#REF!</f>
        <v>#REF!</v>
      </c>
      <c r="M29" s="258" t="e">
        <f>#REF!/I29</f>
        <v>#REF!</v>
      </c>
      <c r="N29" t="s">
        <v>165</v>
      </c>
      <c r="R29" s="388"/>
      <c r="S29" s="395">
        <f t="shared" si="7"/>
        <v>0</v>
      </c>
    </row>
    <row r="30" spans="1:19" ht="13.5" thickBot="1" x14ac:dyDescent="0.25">
      <c r="A30" s="247" t="s">
        <v>285</v>
      </c>
      <c r="B30" s="248"/>
      <c r="C30" s="396">
        <v>117600</v>
      </c>
      <c r="D30" s="250"/>
      <c r="E30" s="251"/>
      <c r="F30" s="251"/>
      <c r="G30" s="256">
        <v>920</v>
      </c>
      <c r="H30" s="252">
        <v>0.4</v>
      </c>
      <c r="I30" s="253">
        <f t="shared" si="5"/>
        <v>552</v>
      </c>
      <c r="J30" s="254"/>
      <c r="K30" s="255">
        <f t="shared" si="6"/>
        <v>0</v>
      </c>
      <c r="L30" s="257" t="e">
        <f>((#REF!/1.196)-I30)/#REF!</f>
        <v>#REF!</v>
      </c>
      <c r="M30" s="258" t="e">
        <f>#REF!/I30</f>
        <v>#REF!</v>
      </c>
      <c r="N30" t="s">
        <v>165</v>
      </c>
      <c r="R30" s="388"/>
      <c r="S30" s="395">
        <f t="shared" si="7"/>
        <v>0</v>
      </c>
    </row>
    <row r="31" spans="1:19" ht="13.5" thickBot="1" x14ac:dyDescent="0.25">
      <c r="A31" s="247" t="s">
        <v>286</v>
      </c>
      <c r="B31" s="248"/>
      <c r="C31" s="396">
        <v>117601</v>
      </c>
      <c r="D31" s="250"/>
      <c r="E31" s="251"/>
      <c r="F31" s="251"/>
      <c r="G31" s="256">
        <v>920</v>
      </c>
      <c r="H31" s="252">
        <v>0.4</v>
      </c>
      <c r="I31" s="253">
        <f t="shared" si="5"/>
        <v>552</v>
      </c>
      <c r="J31" s="254"/>
      <c r="K31" s="255">
        <f t="shared" si="6"/>
        <v>0</v>
      </c>
      <c r="L31" s="257" t="e">
        <f>((#REF!/1.196)-I31)/#REF!</f>
        <v>#REF!</v>
      </c>
      <c r="M31" s="258" t="e">
        <f>#REF!/I31</f>
        <v>#REF!</v>
      </c>
      <c r="N31" t="s">
        <v>165</v>
      </c>
      <c r="R31" s="388"/>
      <c r="S31" s="395">
        <f t="shared" si="7"/>
        <v>0</v>
      </c>
    </row>
    <row r="32" spans="1:19" ht="13.5" thickBot="1" x14ac:dyDescent="0.25">
      <c r="A32" s="247" t="s">
        <v>287</v>
      </c>
      <c r="B32" s="248"/>
      <c r="C32" s="396">
        <v>117602</v>
      </c>
      <c r="D32" s="250"/>
      <c r="E32" s="251"/>
      <c r="F32" s="251"/>
      <c r="G32" s="256">
        <v>920</v>
      </c>
      <c r="H32" s="252">
        <v>0.4</v>
      </c>
      <c r="I32" s="253">
        <f t="shared" si="5"/>
        <v>552</v>
      </c>
      <c r="J32" s="254"/>
      <c r="K32" s="255">
        <f t="shared" si="6"/>
        <v>0</v>
      </c>
      <c r="L32" s="257" t="e">
        <f>((#REF!/1.196)-I32)/#REF!</f>
        <v>#REF!</v>
      </c>
      <c r="M32" s="258" t="e">
        <f>#REF!/I32</f>
        <v>#REF!</v>
      </c>
      <c r="N32" t="s">
        <v>165</v>
      </c>
      <c r="R32" s="388"/>
      <c r="S32" s="395">
        <f t="shared" si="7"/>
        <v>0</v>
      </c>
    </row>
    <row r="33" spans="1:19" ht="13.5" thickBot="1" x14ac:dyDescent="0.25">
      <c r="A33" s="247" t="s">
        <v>288</v>
      </c>
      <c r="B33" s="248"/>
      <c r="C33" s="396">
        <v>116600</v>
      </c>
      <c r="D33" s="250"/>
      <c r="E33" s="251"/>
      <c r="F33" s="251"/>
      <c r="G33" s="256">
        <v>815</v>
      </c>
      <c r="H33" s="252">
        <v>0.4</v>
      </c>
      <c r="I33" s="253">
        <f t="shared" si="5"/>
        <v>489</v>
      </c>
      <c r="J33" s="254"/>
      <c r="K33" s="255">
        <f t="shared" si="6"/>
        <v>0</v>
      </c>
      <c r="L33" s="257" t="e">
        <f>((#REF!/1.196)-I33)/#REF!</f>
        <v>#REF!</v>
      </c>
      <c r="M33" s="258" t="e">
        <f>#REF!/I33</f>
        <v>#REF!</v>
      </c>
      <c r="N33" t="s">
        <v>165</v>
      </c>
      <c r="R33" s="388"/>
      <c r="S33" s="395">
        <f t="shared" si="7"/>
        <v>0</v>
      </c>
    </row>
    <row r="34" spans="1:19" ht="13.5" thickBot="1" x14ac:dyDescent="0.25">
      <c r="A34" s="247" t="s">
        <v>289</v>
      </c>
      <c r="B34" s="248"/>
      <c r="C34" s="396">
        <v>116610</v>
      </c>
      <c r="D34" s="250"/>
      <c r="E34" s="251"/>
      <c r="F34" s="251"/>
      <c r="G34" s="256">
        <v>715</v>
      </c>
      <c r="H34" s="252">
        <v>0.4</v>
      </c>
      <c r="I34" s="253">
        <f t="shared" si="5"/>
        <v>429</v>
      </c>
      <c r="J34" s="254"/>
      <c r="K34" s="255">
        <f t="shared" si="6"/>
        <v>0</v>
      </c>
      <c r="L34" s="257" t="e">
        <f>((#REF!/1.196)-I34)/#REF!</f>
        <v>#REF!</v>
      </c>
      <c r="M34" s="258" t="e">
        <f>#REF!/I34</f>
        <v>#REF!</v>
      </c>
      <c r="N34" t="s">
        <v>165</v>
      </c>
      <c r="R34" s="388"/>
      <c r="S34" s="395">
        <f t="shared" si="7"/>
        <v>0</v>
      </c>
    </row>
    <row r="35" spans="1:19" x14ac:dyDescent="0.2">
      <c r="A35" s="247" t="s">
        <v>290</v>
      </c>
      <c r="B35" s="248"/>
      <c r="C35" s="396">
        <v>115600</v>
      </c>
      <c r="D35" s="250"/>
      <c r="E35" s="251"/>
      <c r="F35" s="251"/>
      <c r="G35" s="256">
        <v>715</v>
      </c>
      <c r="H35" s="252">
        <v>0.4</v>
      </c>
      <c r="I35" s="253">
        <f t="shared" si="5"/>
        <v>429</v>
      </c>
      <c r="J35" s="254"/>
      <c r="K35" s="255">
        <f t="shared" si="6"/>
        <v>0</v>
      </c>
      <c r="L35" s="257" t="e">
        <f>((#REF!/1.196)-I35)/#REF!</f>
        <v>#REF!</v>
      </c>
      <c r="M35" s="258" t="e">
        <f>#REF!/I35</f>
        <v>#REF!</v>
      </c>
      <c r="N35" t="s">
        <v>165</v>
      </c>
      <c r="R35" s="388"/>
      <c r="S35" s="395">
        <f t="shared" si="7"/>
        <v>0</v>
      </c>
    </row>
    <row r="36" spans="1:19" ht="15" thickBot="1" x14ac:dyDescent="0.25">
      <c r="A36" s="499" t="s">
        <v>293</v>
      </c>
      <c r="B36" s="499"/>
      <c r="C36" s="500"/>
      <c r="D36" s="500"/>
      <c r="E36" s="500"/>
      <c r="F36" s="500"/>
      <c r="G36" s="500"/>
      <c r="H36" s="500"/>
      <c r="I36" s="501"/>
      <c r="J36" s="501"/>
      <c r="K36" s="501"/>
      <c r="L36" s="500"/>
      <c r="M36" s="500"/>
      <c r="R36" s="388"/>
      <c r="S36" s="388"/>
    </row>
    <row r="37" spans="1:19" x14ac:dyDescent="0.2">
      <c r="A37" s="247" t="s">
        <v>294</v>
      </c>
      <c r="B37" s="248"/>
      <c r="C37" s="396">
        <v>155600</v>
      </c>
      <c r="D37" s="250"/>
      <c r="E37" s="251"/>
      <c r="F37" s="251"/>
      <c r="G37" s="256">
        <v>575</v>
      </c>
      <c r="H37" s="252">
        <v>0.4</v>
      </c>
      <c r="I37" s="253">
        <f>G37-(G37*H37)</f>
        <v>345</v>
      </c>
      <c r="J37" s="254"/>
      <c r="K37" s="255">
        <f>I37*J37</f>
        <v>0</v>
      </c>
      <c r="L37" s="257" t="e">
        <f>((#REF!/1.196)-I37)/#REF!</f>
        <v>#REF!</v>
      </c>
      <c r="M37" s="258" t="e">
        <f>#REF!/I37</f>
        <v>#REF!</v>
      </c>
      <c r="N37" t="s">
        <v>165</v>
      </c>
      <c r="R37" s="388"/>
      <c r="S37" s="395">
        <f>I37*R37</f>
        <v>0</v>
      </c>
    </row>
    <row r="38" spans="1:19" ht="14.25" x14ac:dyDescent="0.2">
      <c r="A38" s="371" t="s">
        <v>266</v>
      </c>
      <c r="B38" s="382"/>
      <c r="C38" s="372"/>
      <c r="D38" s="373"/>
      <c r="E38" s="374"/>
      <c r="F38" s="375"/>
      <c r="G38" s="376"/>
      <c r="H38" s="377"/>
      <c r="I38" s="378"/>
      <c r="J38" s="379"/>
      <c r="K38" s="276"/>
      <c r="L38" s="380"/>
      <c r="M38" s="381"/>
      <c r="R38" s="388"/>
      <c r="S38" s="395">
        <f t="shared" ref="S38:S42" si="8">I38*R38</f>
        <v>0</v>
      </c>
    </row>
    <row r="39" spans="1:19" ht="18" x14ac:dyDescent="0.2">
      <c r="A39" s="383" t="s">
        <v>267</v>
      </c>
      <c r="B39" s="384"/>
      <c r="C39" s="385" t="s">
        <v>268</v>
      </c>
      <c r="D39" s="320"/>
      <c r="E39" s="251">
        <v>10</v>
      </c>
      <c r="F39" s="251" t="s">
        <v>269</v>
      </c>
      <c r="G39" s="321">
        <v>45</v>
      </c>
      <c r="H39" s="252">
        <f>'BDC Compétition 2018-2019'!$C$16</f>
        <v>0.5</v>
      </c>
      <c r="I39" s="386">
        <f>G39-(G39*H39)</f>
        <v>22.5</v>
      </c>
      <c r="J39" s="261"/>
      <c r="K39" s="255">
        <f>I39*J39</f>
        <v>0</v>
      </c>
      <c r="L39" s="322" t="e">
        <f>((#REF!/1.196)-I39)/#REF!</f>
        <v>#REF!</v>
      </c>
      <c r="M39" s="323" t="e">
        <f>#REF!/I39</f>
        <v>#REF!</v>
      </c>
      <c r="N39" s="338" t="s">
        <v>165</v>
      </c>
      <c r="O39" s="339"/>
      <c r="P39" s="387"/>
      <c r="Q39" s="339"/>
      <c r="R39" s="390"/>
      <c r="S39" s="395">
        <f t="shared" si="8"/>
        <v>0</v>
      </c>
    </row>
    <row r="40" spans="1:19" ht="18" x14ac:dyDescent="0.2">
      <c r="A40" s="383" t="s">
        <v>270</v>
      </c>
      <c r="B40" s="384"/>
      <c r="C40" s="385" t="s">
        <v>271</v>
      </c>
      <c r="D40" s="320"/>
      <c r="E40" s="251">
        <v>10</v>
      </c>
      <c r="F40" s="251" t="s">
        <v>269</v>
      </c>
      <c r="G40" s="321">
        <v>50</v>
      </c>
      <c r="H40" s="252">
        <f>'BDC Compétition 2018-2019'!$C$16</f>
        <v>0.5</v>
      </c>
      <c r="I40" s="386">
        <f t="shared" ref="I40:I42" si="9">G40-(G40*H40)</f>
        <v>25</v>
      </c>
      <c r="J40" s="261"/>
      <c r="K40" s="337">
        <f>I40*J40</f>
        <v>0</v>
      </c>
      <c r="L40" s="322" t="e">
        <f>((#REF!/1.196)-I40)/#REF!</f>
        <v>#REF!</v>
      </c>
      <c r="M40" s="323" t="e">
        <f>#REF!/I40</f>
        <v>#REF!</v>
      </c>
      <c r="N40" s="338" t="s">
        <v>165</v>
      </c>
      <c r="O40" s="339"/>
      <c r="P40" s="339"/>
      <c r="Q40" s="339"/>
      <c r="R40" s="390"/>
      <c r="S40" s="395">
        <f t="shared" si="8"/>
        <v>0</v>
      </c>
    </row>
    <row r="41" spans="1:19" ht="18" x14ac:dyDescent="0.2">
      <c r="A41" s="286" t="s">
        <v>272</v>
      </c>
      <c r="B41" s="287"/>
      <c r="C41" s="385" t="s">
        <v>273</v>
      </c>
      <c r="D41" s="320">
        <v>2.6</v>
      </c>
      <c r="E41" s="251">
        <v>1</v>
      </c>
      <c r="F41" s="251">
        <v>5</v>
      </c>
      <c r="G41" s="321">
        <v>50</v>
      </c>
      <c r="H41" s="252">
        <f>'BDC Compétition 2018-2019'!$C$16</f>
        <v>0.5</v>
      </c>
      <c r="I41" s="253">
        <f t="shared" si="9"/>
        <v>25</v>
      </c>
      <c r="J41" s="261"/>
      <c r="K41" s="255">
        <f>I41*J41</f>
        <v>0</v>
      </c>
      <c r="L41" s="257" t="e">
        <f>((#REF!/1.196)-I41)/#REF!</f>
        <v>#REF!</v>
      </c>
      <c r="M41" s="258" t="e">
        <f>#REF!/I41</f>
        <v>#REF!</v>
      </c>
      <c r="N41" s="222" t="s">
        <v>165</v>
      </c>
      <c r="R41" s="389"/>
      <c r="S41" s="395">
        <f t="shared" si="8"/>
        <v>0</v>
      </c>
    </row>
    <row r="42" spans="1:19" x14ac:dyDescent="0.2">
      <c r="A42" s="259" t="s">
        <v>274</v>
      </c>
      <c r="B42" s="260"/>
      <c r="C42" s="120" t="s">
        <v>275</v>
      </c>
      <c r="D42" s="250">
        <v>9</v>
      </c>
      <c r="E42" s="251">
        <v>1</v>
      </c>
      <c r="F42" s="251" t="s">
        <v>269</v>
      </c>
      <c r="G42" s="256">
        <v>105</v>
      </c>
      <c r="H42" s="252">
        <f>'BDC Compétition 2018-2019'!$C$16</f>
        <v>0.5</v>
      </c>
      <c r="I42" s="253">
        <f t="shared" si="9"/>
        <v>52.5</v>
      </c>
      <c r="J42" s="261"/>
      <c r="K42" s="337">
        <f>I42*J42</f>
        <v>0</v>
      </c>
      <c r="L42" s="257" t="e">
        <f>((#REF!/1.196)-I42)/#REF!</f>
        <v>#REF!</v>
      </c>
      <c r="M42" s="258" t="e">
        <f>#REF!/I42</f>
        <v>#REF!</v>
      </c>
      <c r="N42" s="222" t="s">
        <v>165</v>
      </c>
      <c r="R42" s="389"/>
      <c r="S42" s="395">
        <f t="shared" si="8"/>
        <v>0</v>
      </c>
    </row>
  </sheetData>
  <mergeCells count="8">
    <mergeCell ref="A27:M27"/>
    <mergeCell ref="A36:M36"/>
    <mergeCell ref="G3:I3"/>
    <mergeCell ref="J3:K3"/>
    <mergeCell ref="A5:M5"/>
    <mergeCell ref="A14:M14"/>
    <mergeCell ref="G25:I25"/>
    <mergeCell ref="J25:K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BDC Compétition 2018-2019</vt:lpstr>
      <vt:lpstr>BDC Loisirs 2018-2019</vt:lpstr>
      <vt:lpstr>BDC Tables</vt:lpstr>
      <vt:lpstr>'BDC Compétition 2018-2019'!Zone_d_impression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CORNILLEAU</dc:creator>
  <cp:lastModifiedBy>Nathalie Laloue</cp:lastModifiedBy>
  <cp:lastPrinted>2017-03-20T09:09:54Z</cp:lastPrinted>
  <dcterms:created xsi:type="dcterms:W3CDTF">2000-02-29T12:42:55Z</dcterms:created>
  <dcterms:modified xsi:type="dcterms:W3CDTF">2018-09-03T11:33:01Z</dcterms:modified>
</cp:coreProperties>
</file>